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Rekapitulace stavby" sheetId="1" r:id="rId1"/>
    <sheet name="SO 105 - Souvislá údržba ..." sheetId="2" r:id="rId2"/>
    <sheet name="VRN - Vedlejší a ostatní ...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'SO 105 - Souvislá údržba ...'!$C$85:$K$234</definedName>
    <definedName name="_xlnm.Print_Area" localSheetId="1">'SO 105 - Souvislá údržba ...'!$C$4:$J$39,'SO 105 - Souvislá údržba ...'!$C$45:$J$67,'SO 105 - Souvislá údržba ...'!$C$73:$K$234</definedName>
    <definedName name="_xlnm.Print_Titles" localSheetId="1">'SO 105 - Souvislá údržba ...'!$85:$85</definedName>
    <definedName name="_xlnm._FilterDatabase" localSheetId="2" hidden="1">'VRN - Vedlejší a ostatní ...'!$C$83:$K$105</definedName>
    <definedName name="_xlnm.Print_Area" localSheetId="2">'VRN - Vedlejší a ostatní ...'!$C$4:$J$39,'VRN - Vedlejší a ostatní ...'!$C$45:$J$65,'VRN - Vedlejší a ostatní ...'!$C$71:$K$105</definedName>
    <definedName name="_xlnm.Print_Titles" localSheetId="2">'VRN - Vedlejší a ostatní ...'!$83:$83</definedName>
    <definedName name="_xlnm.Print_Area" localSheetId="3">'Pokyny pro vyplnění'!$B$2:$K$71,'Pokyny pro vyplnění'!$B$74:$K$118,'Pokyny pro vyplnění'!$B$121:$K$190,'Pokyny pro vyplnění'!$B$198:$K$218</definedName>
  </definedNames>
  <calcPr/>
</workbook>
</file>

<file path=xl/calcChain.xml><?xml version="1.0" encoding="utf-8"?>
<calcChain xmlns="http://schemas.openxmlformats.org/spreadsheetml/2006/main">
  <c i="3" r="J37"/>
  <c r="J36"/>
  <c i="1" r="AY56"/>
  <c i="3" r="J35"/>
  <c i="1" r="AX56"/>
  <c i="3" r="BI104"/>
  <c r="BH104"/>
  <c r="BG104"/>
  <c r="BF104"/>
  <c r="T104"/>
  <c r="T103"/>
  <c r="R104"/>
  <c r="R103"/>
  <c r="P104"/>
  <c r="P103"/>
  <c r="BK104"/>
  <c r="BK103"/>
  <c r="J103"/>
  <c r="J104"/>
  <c r="BE104"/>
  <c r="J64"/>
  <c r="BI101"/>
  <c r="BH101"/>
  <c r="BG101"/>
  <c r="BF101"/>
  <c r="T101"/>
  <c r="T100"/>
  <c r="R101"/>
  <c r="R100"/>
  <c r="P101"/>
  <c r="P100"/>
  <c r="BK101"/>
  <c r="BK100"/>
  <c r="J100"/>
  <c r="J101"/>
  <c r="BE101"/>
  <c r="J63"/>
  <c r="BI98"/>
  <c r="BH98"/>
  <c r="BG98"/>
  <c r="BF98"/>
  <c r="T98"/>
  <c r="R98"/>
  <c r="P98"/>
  <c r="BK98"/>
  <c r="J98"/>
  <c r="BE98"/>
  <c r="BI96"/>
  <c r="BH96"/>
  <c r="BG96"/>
  <c r="BF96"/>
  <c r="T96"/>
  <c r="R96"/>
  <c r="P96"/>
  <c r="BK96"/>
  <c r="J96"/>
  <c r="BE96"/>
  <c r="BI94"/>
  <c r="BH94"/>
  <c r="BG94"/>
  <c r="BF94"/>
  <c r="T94"/>
  <c r="T93"/>
  <c r="R94"/>
  <c r="R93"/>
  <c r="P94"/>
  <c r="P93"/>
  <c r="BK94"/>
  <c r="BK93"/>
  <c r="J93"/>
  <c r="J94"/>
  <c r="BE94"/>
  <c r="J62"/>
  <c r="BI91"/>
  <c r="BH91"/>
  <c r="BG91"/>
  <c r="BF91"/>
  <c r="T91"/>
  <c r="R91"/>
  <c r="P91"/>
  <c r="BK91"/>
  <c r="J91"/>
  <c r="BE91"/>
  <c r="BI89"/>
  <c r="BH89"/>
  <c r="BG89"/>
  <c r="BF89"/>
  <c r="T89"/>
  <c r="R89"/>
  <c r="P89"/>
  <c r="BK89"/>
  <c r="J89"/>
  <c r="BE89"/>
  <c r="BI87"/>
  <c r="F37"/>
  <c i="1" r="BD56"/>
  <c i="3" r="BH87"/>
  <c r="F36"/>
  <c i="1" r="BC56"/>
  <c i="3" r="BG87"/>
  <c r="F35"/>
  <c i="1" r="BB56"/>
  <c i="3" r="BF87"/>
  <c r="J34"/>
  <c i="1" r="AW56"/>
  <c i="3" r="F34"/>
  <c i="1" r="BA56"/>
  <c i="3" r="T87"/>
  <c r="T86"/>
  <c r="T85"/>
  <c r="T84"/>
  <c r="R87"/>
  <c r="R86"/>
  <c r="R85"/>
  <c r="R84"/>
  <c r="P87"/>
  <c r="P86"/>
  <c r="P85"/>
  <c r="P84"/>
  <c i="1" r="AU56"/>
  <c i="3" r="BK87"/>
  <c r="BK86"/>
  <c r="J86"/>
  <c r="BK85"/>
  <c r="J85"/>
  <c r="BK84"/>
  <c r="J84"/>
  <c r="J59"/>
  <c r="J30"/>
  <c i="1" r="AG56"/>
  <c i="3" r="J87"/>
  <c r="BE87"/>
  <c r="J33"/>
  <c i="1" r="AV56"/>
  <c i="3" r="F33"/>
  <c i="1" r="AZ56"/>
  <c i="3" r="J61"/>
  <c r="J60"/>
  <c r="J81"/>
  <c r="J80"/>
  <c r="F80"/>
  <c r="F78"/>
  <c r="E76"/>
  <c r="J55"/>
  <c r="J54"/>
  <c r="F54"/>
  <c r="F52"/>
  <c r="E50"/>
  <c r="J39"/>
  <c r="J18"/>
  <c r="E18"/>
  <c r="F81"/>
  <c r="F55"/>
  <c r="J17"/>
  <c r="J12"/>
  <c r="J78"/>
  <c r="J52"/>
  <c r="E7"/>
  <c r="E74"/>
  <c r="E48"/>
  <c i="2" r="J37"/>
  <c r="J36"/>
  <c i="1" r="AY55"/>
  <c i="2" r="J35"/>
  <c i="1" r="AX55"/>
  <c i="2" r="BI232"/>
  <c r="BH232"/>
  <c r="BG232"/>
  <c r="BF232"/>
  <c r="T232"/>
  <c r="T231"/>
  <c r="R232"/>
  <c r="R231"/>
  <c r="P232"/>
  <c r="P231"/>
  <c r="BK232"/>
  <c r="BK231"/>
  <c r="J231"/>
  <c r="J232"/>
  <c r="BE232"/>
  <c r="J66"/>
  <c r="BI226"/>
  <c r="BH226"/>
  <c r="BG226"/>
  <c r="BF226"/>
  <c r="T226"/>
  <c r="R226"/>
  <c r="P226"/>
  <c r="BK226"/>
  <c r="J226"/>
  <c r="BE226"/>
  <c r="BI222"/>
  <c r="BH222"/>
  <c r="BG222"/>
  <c r="BF222"/>
  <c r="T222"/>
  <c r="R222"/>
  <c r="P222"/>
  <c r="BK222"/>
  <c r="J222"/>
  <c r="BE222"/>
  <c r="BI217"/>
  <c r="BH217"/>
  <c r="BG217"/>
  <c r="BF217"/>
  <c r="T217"/>
  <c r="R217"/>
  <c r="P217"/>
  <c r="BK217"/>
  <c r="J217"/>
  <c r="BE217"/>
  <c r="BI208"/>
  <c r="BH208"/>
  <c r="BG208"/>
  <c r="BF208"/>
  <c r="T208"/>
  <c r="R208"/>
  <c r="P208"/>
  <c r="BK208"/>
  <c r="J208"/>
  <c r="BE208"/>
  <c r="BI200"/>
  <c r="BH200"/>
  <c r="BG200"/>
  <c r="BF200"/>
  <c r="T200"/>
  <c r="T199"/>
  <c r="R200"/>
  <c r="R199"/>
  <c r="P200"/>
  <c r="P199"/>
  <c r="BK200"/>
  <c r="BK199"/>
  <c r="J199"/>
  <c r="J200"/>
  <c r="BE200"/>
  <c r="J65"/>
  <c r="BI196"/>
  <c r="BH196"/>
  <c r="BG196"/>
  <c r="BF196"/>
  <c r="T196"/>
  <c r="R196"/>
  <c r="P196"/>
  <c r="BK196"/>
  <c r="J196"/>
  <c r="BE196"/>
  <c r="BI193"/>
  <c r="BH193"/>
  <c r="BG193"/>
  <c r="BF193"/>
  <c r="T193"/>
  <c r="R193"/>
  <c r="P193"/>
  <c r="BK193"/>
  <c r="J193"/>
  <c r="BE193"/>
  <c r="BI191"/>
  <c r="BH191"/>
  <c r="BG191"/>
  <c r="BF191"/>
  <c r="T191"/>
  <c r="R191"/>
  <c r="P191"/>
  <c r="BK191"/>
  <c r="J191"/>
  <c r="BE191"/>
  <c r="BI188"/>
  <c r="BH188"/>
  <c r="BG188"/>
  <c r="BF188"/>
  <c r="T188"/>
  <c r="R188"/>
  <c r="P188"/>
  <c r="BK188"/>
  <c r="J188"/>
  <c r="BE188"/>
  <c r="BI186"/>
  <c r="BH186"/>
  <c r="BG186"/>
  <c r="BF186"/>
  <c r="T186"/>
  <c r="R186"/>
  <c r="P186"/>
  <c r="BK186"/>
  <c r="J186"/>
  <c r="BE186"/>
  <c r="BI184"/>
  <c r="BH184"/>
  <c r="BG184"/>
  <c r="BF184"/>
  <c r="T184"/>
  <c r="R184"/>
  <c r="P184"/>
  <c r="BK184"/>
  <c r="J184"/>
  <c r="BE184"/>
  <c r="BI182"/>
  <c r="BH182"/>
  <c r="BG182"/>
  <c r="BF182"/>
  <c r="T182"/>
  <c r="R182"/>
  <c r="P182"/>
  <c r="BK182"/>
  <c r="J182"/>
  <c r="BE182"/>
  <c r="BI178"/>
  <c r="BH178"/>
  <c r="BG178"/>
  <c r="BF178"/>
  <c r="T178"/>
  <c r="T177"/>
  <c r="R178"/>
  <c r="R177"/>
  <c r="P178"/>
  <c r="P177"/>
  <c r="BK178"/>
  <c r="BK177"/>
  <c r="J177"/>
  <c r="J178"/>
  <c r="BE178"/>
  <c r="J64"/>
  <c r="BI175"/>
  <c r="BH175"/>
  <c r="BG175"/>
  <c r="BF175"/>
  <c r="T175"/>
  <c r="R175"/>
  <c r="P175"/>
  <c r="BK175"/>
  <c r="J175"/>
  <c r="BE175"/>
  <c r="BI173"/>
  <c r="BH173"/>
  <c r="BG173"/>
  <c r="BF173"/>
  <c r="T173"/>
  <c r="R173"/>
  <c r="P173"/>
  <c r="BK173"/>
  <c r="J173"/>
  <c r="BE173"/>
  <c r="BI170"/>
  <c r="BH170"/>
  <c r="BG170"/>
  <c r="BF170"/>
  <c r="T170"/>
  <c r="R170"/>
  <c r="P170"/>
  <c r="BK170"/>
  <c r="J170"/>
  <c r="BE170"/>
  <c r="BI168"/>
  <c r="BH168"/>
  <c r="BG168"/>
  <c r="BF168"/>
  <c r="T168"/>
  <c r="R168"/>
  <c r="P168"/>
  <c r="BK168"/>
  <c r="J168"/>
  <c r="BE168"/>
  <c r="BI166"/>
  <c r="BH166"/>
  <c r="BG166"/>
  <c r="BF166"/>
  <c r="T166"/>
  <c r="R166"/>
  <c r="P166"/>
  <c r="BK166"/>
  <c r="J166"/>
  <c r="BE166"/>
  <c r="BI163"/>
  <c r="BH163"/>
  <c r="BG163"/>
  <c r="BF163"/>
  <c r="T163"/>
  <c r="T162"/>
  <c r="R163"/>
  <c r="R162"/>
  <c r="P163"/>
  <c r="P162"/>
  <c r="BK163"/>
  <c r="BK162"/>
  <c r="J162"/>
  <c r="J163"/>
  <c r="BE163"/>
  <c r="J63"/>
  <c r="BI159"/>
  <c r="BH159"/>
  <c r="BG159"/>
  <c r="BF159"/>
  <c r="T159"/>
  <c r="R159"/>
  <c r="P159"/>
  <c r="BK159"/>
  <c r="J159"/>
  <c r="BE159"/>
  <c r="BI156"/>
  <c r="BH156"/>
  <c r="BG156"/>
  <c r="BF156"/>
  <c r="T156"/>
  <c r="R156"/>
  <c r="P156"/>
  <c r="BK156"/>
  <c r="J156"/>
  <c r="BE156"/>
  <c r="BI153"/>
  <c r="BH153"/>
  <c r="BG153"/>
  <c r="BF153"/>
  <c r="T153"/>
  <c r="R153"/>
  <c r="P153"/>
  <c r="BK153"/>
  <c r="J153"/>
  <c r="BE153"/>
  <c r="BI150"/>
  <c r="BH150"/>
  <c r="BG150"/>
  <c r="BF150"/>
  <c r="T150"/>
  <c r="R150"/>
  <c r="P150"/>
  <c r="BK150"/>
  <c r="J150"/>
  <c r="BE150"/>
  <c r="BI147"/>
  <c r="BH147"/>
  <c r="BG147"/>
  <c r="BF147"/>
  <c r="T147"/>
  <c r="R147"/>
  <c r="P147"/>
  <c r="BK147"/>
  <c r="J147"/>
  <c r="BE147"/>
  <c r="BI145"/>
  <c r="BH145"/>
  <c r="BG145"/>
  <c r="BF145"/>
  <c r="T145"/>
  <c r="R145"/>
  <c r="P145"/>
  <c r="BK145"/>
  <c r="J145"/>
  <c r="BE145"/>
  <c r="BI142"/>
  <c r="BH142"/>
  <c r="BG142"/>
  <c r="BF142"/>
  <c r="T142"/>
  <c r="R142"/>
  <c r="P142"/>
  <c r="BK142"/>
  <c r="J142"/>
  <c r="BE142"/>
  <c r="BI140"/>
  <c r="BH140"/>
  <c r="BG140"/>
  <c r="BF140"/>
  <c r="T140"/>
  <c r="R140"/>
  <c r="P140"/>
  <c r="BK140"/>
  <c r="J140"/>
  <c r="BE140"/>
  <c r="BI137"/>
  <c r="BH137"/>
  <c r="BG137"/>
  <c r="BF137"/>
  <c r="T137"/>
  <c r="T136"/>
  <c r="R137"/>
  <c r="R136"/>
  <c r="P137"/>
  <c r="P136"/>
  <c r="BK137"/>
  <c r="BK136"/>
  <c r="J136"/>
  <c r="J137"/>
  <c r="BE137"/>
  <c r="J62"/>
  <c r="BI133"/>
  <c r="BH133"/>
  <c r="BG133"/>
  <c r="BF133"/>
  <c r="T133"/>
  <c r="R133"/>
  <c r="P133"/>
  <c r="BK133"/>
  <c r="J133"/>
  <c r="BE133"/>
  <c r="BI130"/>
  <c r="BH130"/>
  <c r="BG130"/>
  <c r="BF130"/>
  <c r="T130"/>
  <c r="R130"/>
  <c r="P130"/>
  <c r="BK130"/>
  <c r="J130"/>
  <c r="BE130"/>
  <c r="BI127"/>
  <c r="BH127"/>
  <c r="BG127"/>
  <c r="BF127"/>
  <c r="T127"/>
  <c r="R127"/>
  <c r="P127"/>
  <c r="BK127"/>
  <c r="J127"/>
  <c r="BE127"/>
  <c r="BI124"/>
  <c r="BH124"/>
  <c r="BG124"/>
  <c r="BF124"/>
  <c r="T124"/>
  <c r="R124"/>
  <c r="P124"/>
  <c r="BK124"/>
  <c r="J124"/>
  <c r="BE124"/>
  <c r="BI120"/>
  <c r="BH120"/>
  <c r="BG120"/>
  <c r="BF120"/>
  <c r="T120"/>
  <c r="R120"/>
  <c r="P120"/>
  <c r="BK120"/>
  <c r="J120"/>
  <c r="BE120"/>
  <c r="BI116"/>
  <c r="BH116"/>
  <c r="BG116"/>
  <c r="BF116"/>
  <c r="T116"/>
  <c r="R116"/>
  <c r="P116"/>
  <c r="BK116"/>
  <c r="J116"/>
  <c r="BE116"/>
  <c r="BI112"/>
  <c r="BH112"/>
  <c r="BG112"/>
  <c r="BF112"/>
  <c r="T112"/>
  <c r="R112"/>
  <c r="P112"/>
  <c r="BK112"/>
  <c r="J112"/>
  <c r="BE112"/>
  <c r="BI109"/>
  <c r="BH109"/>
  <c r="BG109"/>
  <c r="BF109"/>
  <c r="T109"/>
  <c r="R109"/>
  <c r="P109"/>
  <c r="BK109"/>
  <c r="J109"/>
  <c r="BE109"/>
  <c r="BI105"/>
  <c r="BH105"/>
  <c r="BG105"/>
  <c r="BF105"/>
  <c r="T105"/>
  <c r="R105"/>
  <c r="P105"/>
  <c r="BK105"/>
  <c r="J105"/>
  <c r="BE105"/>
  <c r="BI102"/>
  <c r="BH102"/>
  <c r="BG102"/>
  <c r="BF102"/>
  <c r="T102"/>
  <c r="R102"/>
  <c r="P102"/>
  <c r="BK102"/>
  <c r="J102"/>
  <c r="BE102"/>
  <c r="BI99"/>
  <c r="BH99"/>
  <c r="BG99"/>
  <c r="BF99"/>
  <c r="T99"/>
  <c r="R99"/>
  <c r="P99"/>
  <c r="BK99"/>
  <c r="J99"/>
  <c r="BE99"/>
  <c r="BI96"/>
  <c r="BH96"/>
  <c r="BG96"/>
  <c r="BF96"/>
  <c r="T96"/>
  <c r="R96"/>
  <c r="P96"/>
  <c r="BK96"/>
  <c r="J96"/>
  <c r="BE96"/>
  <c r="BI92"/>
  <c r="BH92"/>
  <c r="BG92"/>
  <c r="BF92"/>
  <c r="T92"/>
  <c r="R92"/>
  <c r="P92"/>
  <c r="BK92"/>
  <c r="J92"/>
  <c r="BE92"/>
  <c r="BI89"/>
  <c r="F37"/>
  <c i="1" r="BD55"/>
  <c i="2" r="BH89"/>
  <c r="F36"/>
  <c i="1" r="BC55"/>
  <c i="2" r="BG89"/>
  <c r="F35"/>
  <c i="1" r="BB55"/>
  <c i="2" r="BF89"/>
  <c r="J34"/>
  <c i="1" r="AW55"/>
  <c i="2" r="F34"/>
  <c i="1" r="BA55"/>
  <c i="2" r="T89"/>
  <c r="T88"/>
  <c r="T87"/>
  <c r="T86"/>
  <c r="R89"/>
  <c r="R88"/>
  <c r="R87"/>
  <c r="R86"/>
  <c r="P89"/>
  <c r="P88"/>
  <c r="P87"/>
  <c r="P86"/>
  <c i="1" r="AU55"/>
  <c i="2" r="BK89"/>
  <c r="BK88"/>
  <c r="J88"/>
  <c r="BK87"/>
  <c r="J87"/>
  <c r="BK86"/>
  <c r="J86"/>
  <c r="J59"/>
  <c r="J30"/>
  <c i="1" r="AG55"/>
  <c i="2" r="J89"/>
  <c r="BE89"/>
  <c r="J33"/>
  <c i="1" r="AV55"/>
  <c i="2" r="F33"/>
  <c i="1" r="AZ55"/>
  <c i="2" r="J61"/>
  <c r="J60"/>
  <c r="J83"/>
  <c r="J82"/>
  <c r="F82"/>
  <c r="F80"/>
  <c r="E78"/>
  <c r="J55"/>
  <c r="J54"/>
  <c r="F54"/>
  <c r="F52"/>
  <c r="E50"/>
  <c r="J39"/>
  <c r="J18"/>
  <c r="E18"/>
  <c r="F83"/>
  <c r="F55"/>
  <c r="J17"/>
  <c r="J12"/>
  <c r="J80"/>
  <c r="J52"/>
  <c r="E7"/>
  <c r="E76"/>
  <c r="E48"/>
  <c i="1" r="BD54"/>
  <c r="W33"/>
  <c r="BC54"/>
  <c r="W32"/>
  <c r="BB54"/>
  <c r="W31"/>
  <c r="BA54"/>
  <c r="W30"/>
  <c r="AZ54"/>
  <c r="W29"/>
  <c r="AY54"/>
  <c r="AX54"/>
  <c r="AW54"/>
  <c r="AK30"/>
  <c r="AV54"/>
  <c r="AK29"/>
  <c r="AU54"/>
  <c r="AT54"/>
  <c r="AS54"/>
  <c r="AG54"/>
  <c r="AK26"/>
  <c r="AT56"/>
  <c r="AN56"/>
  <c r="AT55"/>
  <c r="AN55"/>
  <c r="AN54"/>
  <c r="L50"/>
  <c r="AM50"/>
  <c r="AM49"/>
  <c r="L49"/>
  <c r="AM47"/>
  <c r="L47"/>
  <c r="L45"/>
  <c r="L44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<sst xmlns="http://schemas.openxmlformats.org/spreadsheetml/2006/main">
  <si>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</si>
  <si>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</si>
  <si>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</si>
  <si>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</si>
  <si>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</si>
  <si>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{4b236db3-7e77-40db-b3d8-0b03599da19c}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</si>
  <si>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</si>
  <si>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</si>
  <si>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</si>
  <si>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</si>
  <si>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</si>
  <si>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</si>
  <si>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</si>
  <si>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</si>
  <si>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152-16-02,07,10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</si>
  <si>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</si>
  <si>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</si>
  <si>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Plošné rekonstrukce komunikací v Kunraticích</t>
  </si>
  <si>
    <t>KSO:</t>
  </si>
  <si>
    <t/>
  </si>
  <si>
    <t>CC-CZ:</t>
  </si>
  <si>
    <t>Místo:</t>
  </si>
  <si>
    <t>Praha 4 - Kunratice</t>
  </si>
  <si>
    <t>Datum:</t>
  </si>
  <si>
    <t>10. 6. 2019</t>
  </si>
  <si>
    <t>Zadavatel:</t>
  </si>
  <si>
    <t>IČ:</t>
  </si>
  <si>
    <t>00231134</t>
  </si>
  <si>
    <t>Městská část Praha - Kunratice</t>
  </si>
  <si>
    <t>DIČ:</t>
  </si>
  <si>
    <t>Uchazeč:</t>
  </si>
  <si>
    <t>Vyplň údaj</t>
  </si>
  <si>
    <t>Projektant:</t>
  </si>
  <si>
    <t>48592722</t>
  </si>
  <si>
    <t>DIPRO, spol. s r.o.</t>
  </si>
  <si>
    <t>True</t>
  </si>
  <si>
    <t>Zpracovatel:</t>
  </si>
  <si>
    <t>13891871</t>
  </si>
  <si>
    <t>Jitka Heřmanová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</si>
  <si>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</si>
  <si>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</si>
  <si>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</si>
  <si>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</si>
  <si>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</si>
  <si>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</si>
  <si>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</si>
  <si>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</si>
  <si>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</si>
  <si>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</si>
  <si>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</si>
  <si>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</si>
  <si>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</si>
  <si>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</si>
  <si>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</si>
  <si>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</si>
  <si>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</si>
  <si>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</si>
  <si>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</si>
  <si>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</si>
  <si>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</si>
  <si>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</si>
  <si>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</si>
  <si>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</si>
  <si>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</si>
  <si>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</si>
  <si>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</si>
  <si>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</si>
  <si>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</si>
  <si>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</si>
  <si>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</si>
  <si>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</si>
  <si>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</si>
  <si>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</si>
  <si>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</si>
  <si>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</si>
  <si>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</si>
  <si>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</si>
  <si>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</si>
  <si>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</si>
  <si>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</si>
  <si>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105</t>
  </si>
  <si>
    <t>Souvislá údržba ul. Ke Hrádku</t>
  </si>
  <si>
    <t>STA</t>
  </si>
  <si>
    <t>1</t>
  </si>
  <si>
    <t>{a1cda32d-9333-4903-8ef4-5bab859cfe8c}</t>
  </si>
  <si>
    <t>2</t>
  </si>
  <si>
    <t>VRN</t>
  </si>
  <si>
    <t>Vedlejší a ostatní rozpočtové náklady</t>
  </si>
  <si>
    <t>VON</t>
  </si>
  <si>
    <t>{dbc6a82f-a1b0-479a-b3ff-3d6bcc1e3061}</t>
  </si>
  <si>
    <t>KRYCÍ LIST SOUPISU PRACÍ</t>
  </si>
  <si>
    <t>Objekt:</t>
  </si>
  <si>
    <t>SO 105 - Souvislá údržba ul. Ke Hrádku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</si>
  <si>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</si>
  <si>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</si>
  <si>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</si>
  <si>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</si>
  <si>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</si>
  <si>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</si>
  <si>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</si>
  <si>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</si>
  <si>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</si>
  <si>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</si>
  <si>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</si>
  <si>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</si>
  <si>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</si>
  <si>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</si>
  <si>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</si>
  <si>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</si>
  <si>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</si>
  <si>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</si>
  <si>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</si>
  <si>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</si>
  <si>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</si>
  <si>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</si>
  <si>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</si>
  <si>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</si>
  <si>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</si>
  <si>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</si>
  <si>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</si>
  <si>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</si>
  <si>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</si>
  <si>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113106123</t>
  </si>
  <si>
    <t>Rozebrání dlažeb ze zámkových dlaždic komunikací pro pěší ručně</t>
  </si>
  <si>
    <t>m2</t>
  </si>
  <si>
    <t>CS ÚRS 2019 01</t>
  </si>
  <si>
    <t>4</t>
  </si>
  <si>
    <t>-2144629026</t>
  </si>
  <si>
    <t>PP</t>
  </si>
  <si>
    <t>Rozebrání dlažeb komunikací pro pěší s přemístěním hmot na skládku na vzdálenost do 3 m nebo s naložením na dopravní prostředek s ložem z kameniva nebo živice a s jakoukoliv výplní spár ručně ze zámkové dlažby</t>
  </si>
  <si>
    <t>PSC</t>
  </si>
  <si>
    <t xml:space="preserve">Poznámka k souboru cen:_x000d_
1. Ceny jsou určeny pro rozebrání dlažeb včetně odstranění lože._x000d_
2. Ceny nelze použít pro rozebrání dlažeb uložených do betonového lože nebo do cementové malty, které se oceňují cenami pro odstranění podkladů nebo krytů z betonu prostého souboru cen 113 10-7. Pro volbu těchto cen je rozhodující tloušťka bourané dlažby včetně lože nebo podkladu._x000d_
3. V cenách nejsou započteny náklady na popř. nutné očištění:_x000d_
a) dlažebních nebo mozaikových kostek, které se oceňuje cenami souboru cen 979 07-11 Očištění vybouraných dlažebních kostek části C01,_x000d_
b) betonových, kameninových nebo kamenných desek nebo dlaždic, které se oceňuje cenami souboru cen 979 0 . - . . Očištění vybouraných obrubníků, krajníků, desek nebo dílců části C01._x000d_
4. Přemístění vybourané dlažby včetně materiálu z lože a spár na vzdálenost přes 3 m se oceňuje cenami souborů cen 997 22-1 Vodorovná doprava suti a vybouraných hmot._x000d_
</t>
  </si>
  <si>
    <t>113107112</t>
  </si>
  <si>
    <t>Odstranění podkladu z kameniva těženého tl 200 mm ručně</t>
  </si>
  <si>
    <t>-1594653796</t>
  </si>
  <si>
    <t>Odstranění podkladů nebo krytů ručně s přemístěním hmot na skládku na vzdálenost do 3 m nebo s naložením na dopravní prostředek z kameniva těženého, o tl. vrstvy přes 100 do 200 mm</t>
  </si>
  <si>
    <t xml:space="preserve">Poznámka k souboru cen:_x000d_
1. Pro volbu cen z hlediska množství se uvažuje každá souvisle odstraňovaná plocha krytu nebo podkladu stejného druhu samostatně. Odstraňuje-li se několik vrstev vozovky najednou, jednotlivé vrstvy se oceňují každá samostatně._x000d_
2. Ceny_x000d_
a) –7111 až –7113, –7151 až -7153, -7211 až -7213 a -7311 až -7313 lze použít i pro odstranění podkladů nebo krytů ze štěrkopísku, škváry, strusky nebo z mechanicky zpevněných zemin,_x000d_
b) –7121 až 7125, –7161 až -7165, -7221 až -7225 a -7321 až -7325 lze použít i pro odstranění podkladů nebo krytů ze zemin stabilizovaných vápnem,_x000d_
c) –7130 až -7134, –7170 až -7174, –7230 až -7234 a -7330 až -7334 lze použít i pro odstranění dlažeb uložených do betonového lože a dlažeb z mozaiky uložených do cementové malty nebo podkladu ze zemin stabilizovaných cementem._x000d_
3. Ceny lze použít i pro odstranění podkladů nebo krytů opatřených živičnými postřiky nebo nátěry._x000d_
4. Ceny odlišené podle tloušťky (např. do 100 mm, do 200 mm) jsou určeny vždy pro celou tloušťku jednotlivých konstrukcí._x000d_
5. V cenách nejsou započteny náklady na zarovnání styčných ploch betonových nebo živičných podkladů nebo krytů, které se oceňuje cenami souboru cen 919 73- Zarovnání styčné plochy části C 01 tohoto ceníku. Množství suti získané ze zarovnání styčných ploch podkladů nebo krytů se zvlášť nevykazuje._x000d_
6. Přemístění vybouraného materiálu větší vzdálenost, než je uvedeno, se oceňuje cenami souborů cen 997 22-1 Vodorovná doprava suti._x000d_
7. Ceny -714 . , -718 . , –724 . a -734 . nelze použít pro odstranění podkladu nebo krytu frézováním._x000d_
</t>
  </si>
  <si>
    <t>VV</t>
  </si>
  <si>
    <t>30+30+34,5</t>
  </si>
  <si>
    <t>3</t>
  </si>
  <si>
    <t>113107342</t>
  </si>
  <si>
    <t>Odstranění podkladu živičného tl 100 mm strojně pl do 50 m2</t>
  </si>
  <si>
    <t>-345173985</t>
  </si>
  <si>
    <t>Odstranění podkladů nebo krytů strojně plochy jednotlivě do 50 m2 s přemístěním hmot na skládku na vzdálenost do 3 m nebo s naložením na dopravní prostředek živičných, o tl. vrstvy přes 50 do 100 mm</t>
  </si>
  <si>
    <t>113154263</t>
  </si>
  <si>
    <t>Frézování živičného krytu tl 50 mm pruh š 2 m pl do 1000 m2 s překážkami v trase</t>
  </si>
  <si>
    <t>1820583693</t>
  </si>
  <si>
    <t>Frézování živičného podkladu nebo krytu s naložením na dopravní prostředek plochy přes 500 do 1 000 m2 s překážkami v trase pruhu šířky přes 1 m do 2 m, tloušťky vrstvy 50 mm</t>
  </si>
  <si>
    <t xml:space="preserve">Poznámka k souboru cen:_x000d_
1. V cenách jsou započteny i náklady na:_x000d_
a) vodu pro chlazení zubů frézy,_x000d_
b) opotřebování frézovacích nástrojů,_x000d_
c) naložení odfrézovaného materiálu na dopravní prostředek._x000d_
2. V cenách nejsou započteny náklady na:_x000d_
a) nutné ruční odstranění (vybourání) živičného krytu kolem překážek, které se oceňují cenami souboru cen 113 10-7 Odstranění podkladů nebo krytů této části katalogu,_x000d_
b) očištění povrchu odfrézované plochy, které se oceňují cenami souboru cen 938 90-9 Odstranění bláta, prachu z povrchu podkladu nebo krytu části C01 tohoto katalogu._x000d_
3. Množství měrných jednotek pro rozpočet určí projekt. Drobné překážky, např. vpusti, uzávěry, sloupy (plochy do 2 m2) se z celkové frézované plochy neodečítají._x000d_
4. Tloušťku frézované vrstvy určí projekt a měří se tloušťka jednotlivých záběrů v mm._x000d_
5. Cena s překážkami je určena v případech, kdy:_x000d_
a) na 200 m2 frézované plochy se vyskytne v průměru více než jedna vpusť nebo vstup inženýrských sítí, popř. stožár, vstupní ostrůvek apod.,_x000d_
b) jsou-li podél frézované plochy osazeny obrubníky s výškovým rozdílem horní plochy obrubníku od frézované plochy větší než 250 mm._x000d_
6. Překážkami se rozumějí obrubníky nebo krajníky, pokud výškový rozdíl horní plochy obrubníku od frézované plochy je větší než 250 mm, vpusti nebo vstupy inženýrských sítí, stožáry, nástupní a ochranné ostrůvky apod._x000d_
</t>
  </si>
  <si>
    <t>5</t>
  </si>
  <si>
    <t>113201112</t>
  </si>
  <si>
    <t>Vytrhání obrub silničních ležatých</t>
  </si>
  <si>
    <t>m</t>
  </si>
  <si>
    <t>-1205386035</t>
  </si>
  <si>
    <t>Vytrhání obrub s vybouráním lože, s přemístěním hmot na skládku na vzdálenost do 3 m nebo s naložením na dopravní prostředek silničních ležatých</t>
  </si>
  <si>
    <t xml:space="preserve">Poznámka k souboru cen:_x000d_
1. Ceny jsou určeny:_x000d_
a) pro vytrhání obrub, obrubníků nebo krajníků jakéhokoliv druhu a velikosti uložených v jakémkoliv loži popř. i s opěrami a vyspárovaných jakýmkoliv materiálem,_x000d_
b) pro obruby z dlažebních kostek uložených v jedné řadě._x000d_
2. V cenách nejsou započteny náklady na popř. nutné očištění:_x000d_
a) vytrhaných obrubníků nebo krajníků, které se oceňuje cenami souboru cen 979 0 . - . . Očištění vybouraných obrubníků, krajníků, desek nebo dílců části C 01 tohoto ceníku,_x000d_
b) vytrhaných dlažebních kostek, které se oceňují cenami souboru cen 979 07-11 Očištění vybouraných dlažebních kostek části C 01 tohoto ceníku._x000d_
3. Vytrhání obrub ze dvou řad kostek se oceňuje jako dvojnásobné množství vytrhání obrub z jedné řady kostek._x000d_
4. Přemístění vybouraných obrub, krajníků nebo dlažebních kostek včetně materiálu z lože a spár na vzdálenost přes 3 m se oceňuje cenami souborů cen 997 22-1 Vodorovná doprava suti a vybouraných hmot._x000d_
</t>
  </si>
  <si>
    <t>6</t>
  </si>
  <si>
    <t>121101101</t>
  </si>
  <si>
    <t>Sejmutí ornice s přemístěním na vzdálenost do 50 m</t>
  </si>
  <si>
    <t>m3</t>
  </si>
  <si>
    <t>1275191715</t>
  </si>
  <si>
    <t>Sejmutí ornice nebo lesní půdy s vodorovným přemístěním na hromady v místě upotřebení nebo na dočasné či trvalé skládky se složením, na vzdálenost do 50 m</t>
  </si>
  <si>
    <t xml:space="preserve">Poznámka k souboru cen:_x000d_
1. V cenách jsou započteny i náklady na příp. nutné naložení sejmuté ornice na dopravní prostředek._x000d_
2. V cenách nejsou započteny náklady na odstranění nevhodných přimísenin (kamenů, kořenů apod.); tyto práce se ocení individuálně._x000d_
3. Množství ornice odebírané ze skládek se do objemu vykopávek pro volbu cen podle množství nezapočítává. Ceny souboru cen 122 . 0-11 Odkopávky a prokopávky nezapažené, se volí pro ornici odebíranou z projektovaných dočasných skládek;_x000d_
a) na staveništi podle součtu objemu ze všech skládek,_x000d_
b) mimo staveniště podle objemu každé skládky zvlášť._x000d_
4. Uložení ornice na skládky se oceňuje podle ustanovení v poznámkách č. 1 a 2 k ceně 171 20-1201 Uložení sypaniny na skládky. Složení ornice na hromady v místě upotřebení se neoceňuje._x000d_
5. Odebírá-li se ornice z projektované dočasné skládky, oceňuje se její naložení a přemístění podle čl. 3172 Všeobecných podmínek tohoto katalogu._x000d_
6. Přemísťuje-li se ornice na vzdálenost větší něž 250 m, vzdálenost 50 m se pro určení vzdálenosti vodorovného přemístění neodečítá a ocení se sejmutí a přemístění bez ohledu na ustanovení pozn. č. 1 takto:_x000d_
a) sejmutí ornice na vzdálenost 50m cenou 121 10-1101;_x000d_
b) naložení příslušnou cenou souboru cen 167 10- . ._x000d_
c) vodorovné přemístění cenami souboru cen 162 . 0- . . Vodorovné přemístění výkopku._x000d_
7. Sejmutí podorničí se oceňuje cenami odkopávek s přihlédnutím k ustanovení čl. 3112 Všeobecných podmínek tohoto katalogu._x000d_
</t>
  </si>
  <si>
    <t>(55+30)*0,15</t>
  </si>
  <si>
    <t>7</t>
  </si>
  <si>
    <t>181301102</t>
  </si>
  <si>
    <t>Rozprostření ornice tl vrstvy do 150 mm pl do 500 m2 v rovině nebo ve svahu do 1:5</t>
  </si>
  <si>
    <t>-1564330396</t>
  </si>
  <si>
    <t>Rozprostření a urovnání ornice v rovině nebo ve svahu sklonu do 1:5 při souvislé ploše do 500 m2, tl. vrstvy přes 100 do 150 mm</t>
  </si>
  <si>
    <t xml:space="preserve">Poznámka k souboru cen:_x000d_
1. V ceně jsou započteny i náklady na případné nutné přemístění hromad nebo dočasných skládek na místo spotřeby ze vzdálenosti do 30 m._x000d_
2. V ceně nejsou započteny náklady na získání ornice; toto získání se oceňuje cenami souboru cen 121 10-11 Sejmutí ornice._x000d_
3. Případné nakládání ornice, v souvislosti s pozn. č. 2 se oceňuje cenami souboru cen 167 10-11 Nakládání, skládání a překládání neulehlého výkopku nebo sypaniny._x000d_
4. Jsou-li hromady nebo dočasné skládky ornice umístěny podle projektu ve vzdálenosti přes 30 m od místa spotřeby, oceňuje se její přemístění cenami souboru cen 162 . 0-1 . Vodorovné přemístění výkopku, přičemž se vzdálenost 30 m, uvedená v popisu cen, neodečítá._x000d_
</t>
  </si>
  <si>
    <t>8</t>
  </si>
  <si>
    <t>M</t>
  </si>
  <si>
    <t>10364101</t>
  </si>
  <si>
    <t xml:space="preserve">zemina pro terénní úpravy -  ornice</t>
  </si>
  <si>
    <t>t</t>
  </si>
  <si>
    <t>-221172318</t>
  </si>
  <si>
    <t>P</t>
  </si>
  <si>
    <t>Poznámka k položce:_x000d_
cena včetné dopravy</t>
  </si>
  <si>
    <t>140*0,15*1,7</t>
  </si>
  <si>
    <t>9</t>
  </si>
  <si>
    <t>181411131</t>
  </si>
  <si>
    <t>Založení parkového trávníku výsevem plochy do 1000 m2 v rovině a ve svahu do 1:5</t>
  </si>
  <si>
    <t>2079664229</t>
  </si>
  <si>
    <t>Založení trávníku na půdě předem připravené plochy do 1000 m2 výsevem včetně utažení parkového v rovině nebo na svahu do 1:5</t>
  </si>
  <si>
    <t xml:space="preserve">Poznámka k souboru cen:_x000d_
1. V cenách jsou započteny i náklady na pokosení, naložení a odvoz odpadu do 20 km se složením._x000d_
2. V cenách -1161 až -1164 nejsou započteny i náklady na zatravňovací textilii._x000d_
3. V cenách nejsou započteny náklady na:_x000d_
a) přípravu půdy,_x000d_
b) travní semeno, tyto náklady se oceňují ve specifikaci,_x000d_
c) vypletí a zalévání; tyto práce se oceňují cenami části C02 souborů cen 185 80-42 Vypletí a 185 80-43 Zalití rostlin vodou,_x000d_
d) srovnání terénu, tyto práce se oceňují souborem cen 181 1.-..Plošná úprava terénu._x000d_
4. V cenách o sklonu svahu přes 1:1 jsou uvažovány podmínky pro svahy běžně schůdné; bez použití lezeckých technik. V případě použití lezeckých technik se tyto náklady oceňují individuálně._x000d_
</t>
  </si>
  <si>
    <t>140</t>
  </si>
  <si>
    <t>10</t>
  </si>
  <si>
    <t>00572410</t>
  </si>
  <si>
    <t>osivo směs travní parková</t>
  </si>
  <si>
    <t>kg</t>
  </si>
  <si>
    <t>463578565</t>
  </si>
  <si>
    <t>140*0,015 'Přepočtené koeficientem množství</t>
  </si>
  <si>
    <t>11</t>
  </si>
  <si>
    <t>181951101</t>
  </si>
  <si>
    <t>Úprava pláně v hornině tř. 1 až 4 bez zhutnění</t>
  </si>
  <si>
    <t>1696606058</t>
  </si>
  <si>
    <t>Úprava pláně vyrovnáním výškových rozdílů v hornině tř. 1 až 4 bez zhutnění</t>
  </si>
  <si>
    <t xml:space="preserve">Poznámka k souboru cen:_x000d_
1. Ceny jsou určeny pro urovnání všech nově zřizovaných ploch (v zářezech i na násypech) vodorovných nebo ve sklonu do 1:5 pod zpevnění ploch jakéhokoliv druhu, pod humusování, (ne však pro plochy zásypu rýh pro podzemní vedení), drnování apod. a dále, předepíše-li projekt urovnání pláně z jiného důvodu._x000d_
2. Ceny nelze použít pro urovnání lavic (berem) šířky do 3 m přerušujících svahy, pro urovnání dna silničních a železničních příkopů pro jakoukoliv šířku dna; toto urovnání se oceňuje cenami souboru cen 182 .0-1 Svahování._x000d_
3. Urovnání ploch ve sklonu přes 1 : 5 se oceňuje cenami souboru cen 182 . 0-11 Svahování trvalých svahů do projektovaných profilů._x000d_
4. Náklady na urovnání dna a stěn při čištění příkopů pozemních komunikací jsou započteny v cenách souborů cen 938 90-2 . Čištění příkopů komunikací v suchu nebo ve vodě části A02 Zemní práce pro objekty oborů 821 až 828._x000d_
5. Míru zhutnění určuje projekt. Ceny se zhutněním jsou určeny pro jakoukoliv míru zhutnění._x000d_
</t>
  </si>
  <si>
    <t>12</t>
  </si>
  <si>
    <t>181951102</t>
  </si>
  <si>
    <t>Úprava pláně v hornině tř. 1 až 4 se zhutněním</t>
  </si>
  <si>
    <t>-488538441</t>
  </si>
  <si>
    <t>Úprava pláně vyrovnáním výškových rozdílů v hornině tř. 1 až 4 se zhutněním</t>
  </si>
  <si>
    <t>13</t>
  </si>
  <si>
    <t>185803111</t>
  </si>
  <si>
    <t>Ošetření trávníku shrabáním v rovině a svahu do 1:5</t>
  </si>
  <si>
    <t>1879847997</t>
  </si>
  <si>
    <t>Ošetření trávníku jednorázové v rovině nebo na svahu do 1:5</t>
  </si>
  <si>
    <t xml:space="preserve">Poznámka k souboru cen:_x000d_
1. V cenách nejsou započteny náklady na :_x000d_
a) vypletí; tyto práce se oceňují cenami části C02 souboru cen 185 80-42 Vypletí,_x000d_
b) zalití; tyto práce se oceňují cenami části C02 souboru cen 185 80-43 Zalití rostlin vodou_x000d_
c) chemické odplevelení; tyto práce se oceňují cenami části A02 souboru cen 184 80-22 Chemické odplevelení trávníku,_x000d_
d) hnojení; tyto práce se oceňuji cenami části A02 souboru cen 184 85-11 Hnojení roztokem hnojiva nebo 185 80-21 Hnojení._x000d_
2. V cenách jsou započteny i náklady na pokosení se shrabáním, naložením shrabu na dopravní prostředek s odvezením do vzdálenosti 20 km a vyložením shrabu._x000d_
3. V cenách o sklonu svahu přes 1:1 jsou uvažovány podmínky pro svahy běžně schůdné; bez použití lezeckých technik. V případě použití lezeckých technik se tyto náklady oceňují individuálně._x000d_
</t>
  </si>
  <si>
    <t>14</t>
  </si>
  <si>
    <t>185804312</t>
  </si>
  <si>
    <t>Zalití rostlin vodou plocha přes 20 m2</t>
  </si>
  <si>
    <t>1734357597</t>
  </si>
  <si>
    <t>Zalití rostlin vodou plochy záhonů jednotlivě přes 20 m2</t>
  </si>
  <si>
    <t>140*0,025</t>
  </si>
  <si>
    <t>Komunikace pozemní</t>
  </si>
  <si>
    <t>564851111</t>
  </si>
  <si>
    <t>Podklad ze štěrkodrtě ŠD tl 150 mm</t>
  </si>
  <si>
    <t>1560065821</t>
  </si>
  <si>
    <t>Podklad ze štěrkodrti ŠD s rozprostřením a zhutněním, po zhutnění tl. 150 mm</t>
  </si>
  <si>
    <t>20+30+34,5</t>
  </si>
  <si>
    <t>16</t>
  </si>
  <si>
    <t>564861111</t>
  </si>
  <si>
    <t>Podklad ze štěrkodrtě ŠD tl 200 mm</t>
  </si>
  <si>
    <t>-915538945</t>
  </si>
  <si>
    <t>Podklad ze štěrkodrti ŠD s rozprostřením a zhutněním, po zhutnění tl. 200 mm</t>
  </si>
  <si>
    <t>17</t>
  </si>
  <si>
    <t>565155111</t>
  </si>
  <si>
    <t>Asfaltový beton vrstva podkladní ACP+ 16 (obalované kamenivo OKS) tl 70 mm š do 3 m</t>
  </si>
  <si>
    <t>1819110222</t>
  </si>
  <si>
    <t>Asfaltový beton vrstva podkladní ACP+ 16 (obalované kamenivo střednězrnné - OKS) s rozprostřením a zhutněním v pruhu šířky do 3 m, po zhutnění tl. 70 mm</t>
  </si>
  <si>
    <t xml:space="preserve">Poznámka k souboru cen:_x000d_
1. ČSN EN 13108-1 připouští pro ACP 16 pouze tl. 50 až 80 mm._x000d_
</t>
  </si>
  <si>
    <t>18</t>
  </si>
  <si>
    <t>573231106</t>
  </si>
  <si>
    <t>Postřik živičný spojovací ze silniční emulze v množství 0,30 kg/m2</t>
  </si>
  <si>
    <t>-1652217444</t>
  </si>
  <si>
    <t>Postřik spojovací PS bez posypu kamenivem ze silniční emulze, v množství 0,30 kg/m2</t>
  </si>
  <si>
    <t>19</t>
  </si>
  <si>
    <t>577154111</t>
  </si>
  <si>
    <t>Asfaltový beton vrstva obrusná ACO 11 (ABS) tř. I tl 60 mm š do 3 m z nemodifikovaného asfaltu</t>
  </si>
  <si>
    <t>811034285</t>
  </si>
  <si>
    <t>Asfaltový beton vrstva obrusná ACO 11 (ABS) s rozprostřením a se zhutněním z nemodifikovaného asfaltu v pruhu šířky do 3 m tř. I, po zhutnění tl. 60 mm</t>
  </si>
  <si>
    <t xml:space="preserve">Poznámka k souboru cen:_x000d_
1. ČSN EN 13108-1 připouští pro ACO 11 pouze tl. 35 až 50 mm._x000d_
</t>
  </si>
  <si>
    <t>20</t>
  </si>
  <si>
    <t>596211110</t>
  </si>
  <si>
    <t>Kladení zámkové dlažby komunikací pro pěší tl 60 mm skupiny A pl do 50 m2</t>
  </si>
  <si>
    <t>-546219468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</si>
  <si>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60 mm skupiny A, pro plochy do 50 m2</t>
  </si>
  <si>
    <t xml:space="preserve">Poznámka k souboru cen:_x000d_
1. Pro volbu cen dlažeb platí toto rozdělení: Skupina A: dlažby z prvků stejného tvaru, Skupina B: dlažby z prvků dvou a více tvarů nebo z obrazců o ploše jednotlivě do 100 m2, Skupina C: dlažby obloukovitých tvarů (oblouky, kruhy, apod.)._x000d_
2. V cenách jsou započteny i náklady na dodání hmot pro lože a na dodání materiálu na výplň spár._x000d_
3. V cenách nejsou započteny náklady na dodání zámkové dlažby, které se oceňuje ve specifikaci; ztratné lze dohodnout u plochy_x000d_
a) do 100 m2 ve výši 3 %,_x000d_
b) přes 100 do 300 m2 ve výši 2 %,_x000d_
c) přes 300 m2 ve výši 1 %._x000d_
4. Část lože přesahující tloušťku 40 mm se oceňuje cenami souboru cen 451 . . -9 . Příplatek za každých dalších 10 mm tloušťky podkladu nebo lože._x000d_
</t>
  </si>
  <si>
    <t>59245018</t>
  </si>
  <si>
    <t>dlažba skladebná betonová 200x100x60mm přírodní</t>
  </si>
  <si>
    <t>805243641</t>
  </si>
  <si>
    <t>20*1,03 'Přepočtené koeficientem množství</t>
  </si>
  <si>
    <t>22</t>
  </si>
  <si>
    <t>596212211</t>
  </si>
  <si>
    <t>Kladení zámkové dlažby pozemních komunikací tl 80 mm skupiny A pl do 100 m2</t>
  </si>
  <si>
    <t>1837020020</t>
  </si>
  <si>
    <t>Kladení dlažby z betonových zámkových dlaždic pozemních komunikací s ložem z kameniva těženého nebo drceného tl. do 50 mm, s vyplněním spár, s dvojitým hutněním vibrováním a se smetením přebytečného materiálu na krajnici tl. 80 mm skupiny A, pro plochy přes 50 do 100 m2</t>
  </si>
  <si>
    <t xml:space="preserve">Poznámka k souboru cen:_x000d_
1. Pro volbu cen dlažeb platí toto rozdělení: Skupina A: dlažby z prvků stejného tvaru, Skupina B: dlažby z prvků dvou a více tvarů, nebo z obrazců o ploše jednotlivě do 100 m2, Skupina C: dlažby obloukovitých tvarů (oblouky, kruhy, apod.)._x000d_
2. V cenách jsou započteny i náklady na dodání hmot pro lože a na dodání materiálu na výplň spár._x000d_
3. V cenách nejsou započteny náklady na dodání zámkové dlažby, které se oceňuje ve specifikaci; ztratné lze dohodnout u plochy_x000d_
a) do 100 m2 ve výši 3 %,_x000d_
b) přes 100 do 300 m2 ve výši 2 %,_x000d_
c) přes 300 m2 ve výši 1 %._x000d_
4. Část lože přesahující tloušťku 50 mm se oceňuje cenami souboru cen 451 ..-9 Příplatek za každých dalších 10 mm tloušťky podkladu nebo lože._x000d_
</t>
  </si>
  <si>
    <t>23</t>
  </si>
  <si>
    <t>59245020</t>
  </si>
  <si>
    <t>dlažba skladebná betonová 200x100x80mm přírodní</t>
  </si>
  <si>
    <t>-623202984</t>
  </si>
  <si>
    <t>60*1,03 'Přepočtené koeficientem množství</t>
  </si>
  <si>
    <t>Trubní vedení</t>
  </si>
  <si>
    <t>24</t>
  </si>
  <si>
    <t>899331111</t>
  </si>
  <si>
    <t>Výšková úprava uličního vstupu nebo vpusti do 200 mm zvýšením poklopu</t>
  </si>
  <si>
    <t>kus</t>
  </si>
  <si>
    <t>1728069168</t>
  </si>
  <si>
    <t xml:space="preserve">Poznámka k souboru cen:_x000d_
1. V cenách jsou započteny i náklady na:_x000d_
a) odbourání dosavadního krytu, podkladu, nadezdívky nebo prstence s odklizením vybouraných hmot do 3 m,_x000d_
b) zarovnání plochy nadezdívky cementovou maltou,_x000d_
c) podbetonování nebo podezdění rámu,_x000d_
d) odstranění a znovuosazení rámu, poklopu, mříže, krycího hrnce nebo hydrantu,_x000d_
e) úpravu a doplnění krytu popř. podkladu vozovky v místě provedené výškové úpravy._x000d_
2. V cenách nejsou započteny náklady na příp. nutné dodání nové mříže, rámu, poklopu nebo krycího hrnce. Jejich dodání se oceňuje ve specifikaci, ztratné se nestanoví._x000d_
</t>
  </si>
  <si>
    <t>25</t>
  </si>
  <si>
    <t>55241030</t>
  </si>
  <si>
    <t>poklop šachtový litinový kruhový DN 600 bez ventilace tř D 400 pro intenzivní provoz</t>
  </si>
  <si>
    <t>-288212522</t>
  </si>
  <si>
    <t>26</t>
  </si>
  <si>
    <t>59224187</t>
  </si>
  <si>
    <t>prstenec šachtový vyrovnávací betonový 625x120x100mm</t>
  </si>
  <si>
    <t>-363879277</t>
  </si>
  <si>
    <t>27</t>
  </si>
  <si>
    <t>899431111</t>
  </si>
  <si>
    <t>Výšková úprava uličního vstupu nebo vpusti do 200 mm zvýšením krycího hrnce, šoupěte nebo hydrantu</t>
  </si>
  <si>
    <t>1927784611</t>
  </si>
  <si>
    <t>Výšková úprava uličního vstupu nebo vpusti do 200 mm zvýšením krycího hrnce, šoupěte nebo hydrantu bez úpravy armatur</t>
  </si>
  <si>
    <t>28</t>
  </si>
  <si>
    <t>42291352</t>
  </si>
  <si>
    <t>poklop litinový šoupátkový pro zemní soupravy osazení do terénu a do vozovky</t>
  </si>
  <si>
    <t>-1978686196</t>
  </si>
  <si>
    <t>29</t>
  </si>
  <si>
    <t>56230639</t>
  </si>
  <si>
    <t>deska podkladová UNI</t>
  </si>
  <si>
    <t>1186980164</t>
  </si>
  <si>
    <t>Ostatní konstrukce a práce, bourání</t>
  </si>
  <si>
    <t>30</t>
  </si>
  <si>
    <t>916131213</t>
  </si>
  <si>
    <t>Osazení silničního obrubníku betonového stojatého s boční opěrou do lože z betonu prostého</t>
  </si>
  <si>
    <t>-1731690851</t>
  </si>
  <si>
    <t>Osazení silničního obrubníku betonového se zřízením lože, s vyplněním a zatřením spár cementovou maltou stojatého s boční opěrou z betonu prostého, do lože z betonu prostého</t>
  </si>
  <si>
    <t xml:space="preserve">Poznámka k souboru cen:_x000d_
1. V cenách silničních obrubníků ležatých i stojatých jsou započteny:_x000d_
a) pro osazení do lože z kameniva těženého i náklady na dodání hmot pro lože tl. 80 až 100 mm,_x000d_
b) pro osazení do lože z betonu prostého i náklady na dodání hmot pro lože tl. 80 až 100 mm; v cenách -1113 a -1213 též náklady na zřízení bočních opěr._x000d_
2. Část lože z betonu prostého přesahující tl. 100 mm se oceňuje cenou 916 99-1121 Lože pod obrubníky, krajníky nebo obruby z dlažebních kostek._x000d_
3. V cenách nejsou započteny náklady na dodání obrubníků, tyto se oceňují ve specifikaci._x000d_
</t>
  </si>
  <si>
    <t>105+40+10</t>
  </si>
  <si>
    <t>31</t>
  </si>
  <si>
    <t>59217031</t>
  </si>
  <si>
    <t>obrubník betonový silniční 1000x150x250mm</t>
  </si>
  <si>
    <t>-335796514</t>
  </si>
  <si>
    <t>32</t>
  </si>
  <si>
    <t>59217029</t>
  </si>
  <si>
    <t>obrubník betonový silniční nájezdový 1000x150x150mm</t>
  </si>
  <si>
    <t>1646324906</t>
  </si>
  <si>
    <t>33</t>
  </si>
  <si>
    <t>59217030</t>
  </si>
  <si>
    <t>obrubník betonový silniční přechodový 1000x150x150-250mm</t>
  </si>
  <si>
    <t>1605627088</t>
  </si>
  <si>
    <t>34</t>
  </si>
  <si>
    <t>916231213</t>
  </si>
  <si>
    <t>Osazení chodníkového obrubníku betonového stojatého s boční opěrou do lože z betonu prostého</t>
  </si>
  <si>
    <t>1920103375</t>
  </si>
  <si>
    <t>Osazení chodníkového obrubníku betonového se zřízením lože, s vyplněním a zatřením spár cementovou maltou stojatého s boční opěrou z betonu prostého, do lože z betonu prostého</t>
  </si>
  <si>
    <t xml:space="preserve">Poznámka k souboru cen:_x000d_
1. V cenách chodníkových obrubníků ležatých i stojatých jsou započteny pro osazení_x000d_
a) do lože z kameniva těženého i náklady na dodání hmot pro lože tl. 80 až 100 mm,_x000d_
b) do lože z betonu prostého i náklady na dodání hmot pro lože tl. 80 až 100 mm; v cenách -1113 a -1213 též náklady na zřízení bočních opěr._x000d_
2. Část lože z betonu prostého přesahující tl. 100 mm se oceňuje cenou 916 99-1121 Lože pod obrubníky, krajníky nebo obruby z dlažebních kostek._x000d_
3. V cenách nejsou započteny náklady na dodání obrubníků, tyto se oceňují ve specifikaci._x000d_
</t>
  </si>
  <si>
    <t>35</t>
  </si>
  <si>
    <t>59217019</t>
  </si>
  <si>
    <t>obrubník betonový chodníkový 1000x100x200mm</t>
  </si>
  <si>
    <t>-2057265218</t>
  </si>
  <si>
    <t>36</t>
  </si>
  <si>
    <t>919732211</t>
  </si>
  <si>
    <t>Styčná spára napojení nového živičného povrchu na stávající za tepla š 15 mm hl 25 mm s prořezáním</t>
  </si>
  <si>
    <t>642859354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</si>
  <si>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</si>
  <si>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 xml:space="preserve">Poznámka k souboru cen:_x000d_
1. V cenách jsou započteny i náklady na vyčištění spár, na impregnaci a zalití spár včetně dodání hmot._x000d_
</t>
  </si>
  <si>
    <t>37</t>
  </si>
  <si>
    <t>919735112</t>
  </si>
  <si>
    <t>Řezání stávajícího živičného krytu hl do 100 mm</t>
  </si>
  <si>
    <t>-760467778</t>
  </si>
  <si>
    <t>Řezání stávajícího živičného krytu nebo podkladu hloubky přes 50 do 100 mm</t>
  </si>
  <si>
    <t xml:space="preserve">Poznámka k souboru cen:_x000d_
1. V cenách jsou započteny i náklady na spotřebu vody._x000d_
</t>
  </si>
  <si>
    <t>997</t>
  </si>
  <si>
    <t>Přesun sutě</t>
  </si>
  <si>
    <t>38</t>
  </si>
  <si>
    <t>997221551</t>
  </si>
  <si>
    <t>Vodorovná doprava suti ze sypkých materiálů do 1 km</t>
  </si>
  <si>
    <t>-653470403</t>
  </si>
  <si>
    <t>Vodorovná doprava suti bez naložení, ale se složením a s hrubým urovnáním ze sypkých materiálů, na vzdálenost do 1 km</t>
  </si>
  <si>
    <t xml:space="preserve">Poznámka k souboru cen:_x000d_
1. Ceny nelze použít pro vodorovnou dopravu suti po železnici, po vodě nebo neobvyklými dopravními prostředky._x000d_
2. Je-li na dopravní dráze pro vodorovnou dopravu suti překážka, pro kterou je nutno suť překládat z jednoho dopravního prostředku na druhý, oceňuje se tato doprava v každém úseku samostatně._x000d_
3. Ceny 997 22-155 jsou určeny pro sypký materiál, např. kamenivo a hmoty kamenitého charakteru stmelené vápnem, cementem nebo živicí._x000d_
4. Ceny 997 22-156 jsou určeny pro drobný kusový materiál (dlažební kostky, lomový kámen)._x000d_
</t>
  </si>
  <si>
    <t>30*0,131</t>
  </si>
  <si>
    <t>130*0,29</t>
  </si>
  <si>
    <t>680*0,128+30*0,22</t>
  </si>
  <si>
    <t>30*0,129+(30+30+34,5)*0,3</t>
  </si>
  <si>
    <t>"odvoz stávající ornice"(55+30)*0,15*1,7</t>
  </si>
  <si>
    <t>39</t>
  </si>
  <si>
    <t>997221559</t>
  </si>
  <si>
    <t>Příplatek ZKD 1 km u vodorovné dopravy suti ze sypkých materiálů</t>
  </si>
  <si>
    <t>-1124259270</t>
  </si>
  <si>
    <t>Vodorovná doprava suti bez naložení, ale se složením a s hrubým urovnáním Příplatek k ceně za každý další i započatý 1 km přes 1 km</t>
  </si>
  <si>
    <t>189,165*9 'Přepočtené koeficientem množství</t>
  </si>
  <si>
    <t>40</t>
  </si>
  <si>
    <t>997221815</t>
  </si>
  <si>
    <t>Poplatek za uložení na skládce (skládkovné) stavebního odpadu betonového kód odpadu 170 101</t>
  </si>
  <si>
    <t>-897408456</t>
  </si>
  <si>
    <t>Poplatek za uložení stavebního odpadu na skládce (skládkovné) z prostého betonu zatříděného do Katalogu odpadů pod kódem 170 101</t>
  </si>
  <si>
    <t xml:space="preserve">Poznámka k souboru cen:_x000d_
1. Ceny uvedenév souboru cen je doporučeno upravit podle aktuálních cen místně příslušné skládky odpadů._x000d_
2. Uložení odpadů neuvedených v souboru cen se oceňuje individuálně._x000d_
3. V cenách je započítán poplatek za ukládání odpadu dle zákona 185/2001 Sb._x000d_
4. Případné drcení stavebního odpadu lze ocenit cenami souboru cen 997 00-60 Drcení stavebního odpadu z katalogu 800-6 Demolice objektů._x000d_
</t>
  </si>
  <si>
    <t>41</t>
  </si>
  <si>
    <t>997221845</t>
  </si>
  <si>
    <t>Poplatek za uložení na skládce (skládkovné) odpadu asfaltového bez dehtu kód odpadu 170 302</t>
  </si>
  <si>
    <t>-133341498</t>
  </si>
  <si>
    <t>Poplatek za uložení stavebního odpadu na skládce (skládkovné) asfaltového bez obsahu dehtu zatříděného do Katalogu odpadů pod kódem 170 302</t>
  </si>
  <si>
    <t>42</t>
  </si>
  <si>
    <t>997221855</t>
  </si>
  <si>
    <t>Poplatek za uložení na skládce (skládkovné) zeminy a kameniva kód odpadu 170 504</t>
  </si>
  <si>
    <t>-808907058</t>
  </si>
  <si>
    <t>Poplatek za uložení stavebního odpadu na skládce (skládkovné) zeminy a kameniva zatříděného do Katalogu odpadů pod kódem 170 504</t>
  </si>
  <si>
    <t>998</t>
  </si>
  <si>
    <t>Přesun hmot</t>
  </si>
  <si>
    <t>43</t>
  </si>
  <si>
    <t>998225111</t>
  </si>
  <si>
    <t>Přesun hmot pro pozemní komunikace s krytem z kamene, monolitickým betonovým nebo živičným</t>
  </si>
  <si>
    <t>-1072094119</t>
  </si>
  <si>
    <t>Přesun hmot pro komunikace s krytem z kameniva, monolitickým betonovým nebo živičným dopravní vzdálenost do 200 m jakékoliv délky objektu</t>
  </si>
  <si>
    <t xml:space="preserve">Poznámka k souboru cen:_x000d_
1. Ceny lze použít i pro plochy letišť s krytem monolitickým betonovým nebo živičným._x000d_
</t>
  </si>
  <si>
    <t>VRN - Vedlejší a ostatní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</si>
  <si>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</si>
  <si>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</si>
  <si>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</si>
  <si>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VRN6 - Územní vlivy</t>
  </si>
  <si>
    <t xml:space="preserve">    VRN7 - Provozní vlivy</t>
  </si>
  <si>
    <t>Vedlejší rozpočtové náklady</t>
  </si>
  <si>
    <t>VRN1</t>
  </si>
  <si>
    <t>Průzkumné, geodetické a projektové práce</t>
  </si>
  <si>
    <t>012103000</t>
  </si>
  <si>
    <t>Geodetické práce před výstavbou, vytýčení sítí</t>
  </si>
  <si>
    <t>kpl</t>
  </si>
  <si>
    <t>1024</t>
  </si>
  <si>
    <t>2034197946</t>
  </si>
  <si>
    <t>012303000</t>
  </si>
  <si>
    <t xml:space="preserve">Geodetické práce </t>
  </si>
  <si>
    <t>1239399361</t>
  </si>
  <si>
    <t>Geodetické práce</t>
  </si>
  <si>
    <t>013254000</t>
  </si>
  <si>
    <t>Dokumentace skutečného provedení stavby</t>
  </si>
  <si>
    <t>-558761991</t>
  </si>
  <si>
    <t>VRN3</t>
  </si>
  <si>
    <t>Zařízení staveniště</t>
  </si>
  <si>
    <t>032803000</t>
  </si>
  <si>
    <t>-1111904260</t>
  </si>
  <si>
    <t>034303000</t>
  </si>
  <si>
    <t>Dopravní značení na staveništi - DIO</t>
  </si>
  <si>
    <t>-49108535</t>
  </si>
  <si>
    <t xml:space="preserve">Dopravní značení na staveništi - DIO </t>
  </si>
  <si>
    <t>034303001</t>
  </si>
  <si>
    <t>Vypracování, projednání a zajištění DIR</t>
  </si>
  <si>
    <t>1450657999</t>
  </si>
  <si>
    <t>VRN6</t>
  </si>
  <si>
    <t>Územní vlivy</t>
  </si>
  <si>
    <t>060001000</t>
  </si>
  <si>
    <t>-1309874594</t>
  </si>
  <si>
    <t>VRN7</t>
  </si>
  <si>
    <t>Provozní vlivy</t>
  </si>
  <si>
    <t>070001000</t>
  </si>
  <si>
    <t>579125464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</si>
  <si>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</si>
  <si>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</si>
  <si>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</si>
  <si>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</si>
  <si>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Trebuchet MS"/>
        <charset val="238"/>
        <i val="1"/>
        <color auto="1"/>
        <sz val="9"/>
        <scheme val="none"/>
      </rPr>
      <t xml:space="preserve">Rekapitulace stavby </t>
    </r>
    <r>
      <rPr>
        <rFont val="Trebuchet MS"/>
        <charset val="238"/>
        <color auto="1"/>
        <sz val="9"/>
        <scheme val="none"/>
      </rPr>
      <t>obsahuje sestavu Rekapitulace stavby a Rekapitulace objektů stavby a soupisů prací.</t>
    </r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</si>
  <si>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stavby</t>
    </r>
    <r>
      <rPr>
        <rFont val="Trebuchet MS"/>
        <charset val="238"/>
        <color auto="1"/>
        <sz val="9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</si>
  <si>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</si>
  <si>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se myslí "účastník zadávacího řízení" ve smyslu zákona o zadávání veřejných zakázek. </t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</si>
  <si>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objektů stavby a soupisů prací</t>
    </r>
    <r>
      <rPr>
        <rFont val="Trebuchet MS"/>
        <charset val="238"/>
        <color auto="1"/>
        <sz val="9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</si>
  <si>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</si>
  <si>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</si>
  <si>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</si>
  <si>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</si>
  <si>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</si>
  <si>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</si>
  <si>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</si>
  <si>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</si>
  <si>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</si>
  <si>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</si>
  <si>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</t>
  </si>
  <si>
    <t>Soupis prací pro daný typ objektu</t>
  </si>
  <si>
    <r>
      <rPr>
        <rFont val="Trebuchet MS"/>
        <charset val="238"/>
        <i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</si>
  <si>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</si>
  <si>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rFont val="Trebuchet MS"/>
        <charset val="238"/>
        <b val="1"/>
        <color auto="1"/>
        <sz val="9"/>
        <scheme val="none"/>
      </rPr>
      <t>Krycí list soupisu</t>
    </r>
    <r>
      <rPr>
        <rFont val="Trebuchet MS"/>
        <charset val="238"/>
        <color auto="1"/>
        <sz val="9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</si>
  <si>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</si>
  <si>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Trebuchet MS"/>
        <charset val="238"/>
        <b val="1"/>
        <color auto="1"/>
        <sz val="9"/>
        <scheme val="none"/>
      </rPr>
      <t>Rekapitulace členění soupisu prací</t>
    </r>
    <r>
      <rPr>
        <rFont val="Trebuchet MS"/>
        <charset val="238"/>
        <color auto="1"/>
        <sz val="9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</si>
  <si>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</si>
  <si>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Trebuchet MS"/>
        <charset val="238"/>
        <b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</si>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</sst>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8"/>
      <color rgb="FF969696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8"/>
      <name val="Arial CE"/>
    </font>
    <font>
      <sz val="12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32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0" fillId="2" borderId="0" xfId="0" applyFont="1" applyFill="1" applyAlignment="1" applyProtection="1">
      <alignment horizontal="left" vertical="center"/>
      <protection locked="0"/>
    </xf>
    <xf numFmtId="49" fontId="0" fillId="2" borderId="0" xfId="0" applyNumberFormat="1" applyFont="1" applyFill="1" applyAlignment="1" applyProtection="1">
      <alignment horizontal="left" vertical="center"/>
      <protection locked="0"/>
    </xf>
    <xf numFmtId="49" fontId="0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5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right" vertical="center"/>
    </xf>
    <xf numFmtId="4" fontId="14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3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left" vertical="center"/>
    </xf>
    <xf numFmtId="4" fontId="3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4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0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" fillId="0" borderId="15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18" fillId="4" borderId="7" xfId="0" applyFont="1" applyFill="1" applyBorder="1" applyAlignment="1" applyProtection="1">
      <alignment horizontal="center" vertical="center"/>
    </xf>
    <xf numFmtId="0" fontId="18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18" fillId="4" borderId="8" xfId="0" applyFont="1" applyFill="1" applyBorder="1" applyAlignment="1" applyProtection="1">
      <alignment horizontal="center" vertical="center"/>
    </xf>
    <xf numFmtId="0" fontId="18" fillId="4" borderId="8" xfId="0" applyFont="1" applyFill="1" applyBorder="1" applyAlignment="1" applyProtection="1">
      <alignment horizontal="right" vertical="center"/>
    </xf>
    <xf numFmtId="0" fontId="18" fillId="4" borderId="9" xfId="0" applyFont="1" applyFill="1" applyBorder="1" applyAlignment="1" applyProtection="1">
      <alignment horizontal="center" vertical="center"/>
    </xf>
    <xf numFmtId="0" fontId="19" fillId="0" borderId="17" xfId="0" applyFont="1" applyBorder="1" applyAlignment="1" applyProtection="1">
      <alignment horizontal="center" vertical="center" wrapText="1"/>
    </xf>
    <xf numFmtId="0" fontId="19" fillId="0" borderId="18" xfId="0" applyFont="1" applyBorder="1" applyAlignment="1" applyProtection="1">
      <alignment horizontal="center" vertical="center" wrapText="1"/>
    </xf>
    <xf numFmtId="0" fontId="19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20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vertical="center"/>
    </xf>
    <xf numFmtId="4" fontId="20" fillId="0" borderId="0" xfId="0" applyNumberFormat="1" applyFont="1" applyAlignment="1" applyProtection="1">
      <alignment horizontal="right" vertical="center"/>
    </xf>
    <xf numFmtId="4" fontId="20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4" xfId="0" applyFont="1" applyBorder="1" applyAlignment="1">
      <alignment vertical="center"/>
    </xf>
    <xf numFmtId="4" fontId="17" fillId="0" borderId="15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6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5" fillId="0" borderId="15" xfId="0" applyNumberFormat="1" applyFont="1" applyBorder="1" applyAlignment="1" applyProtection="1">
      <alignment vertical="center"/>
    </xf>
    <xf numFmtId="4" fontId="25" fillId="0" borderId="0" xfId="0" applyNumberFormat="1" applyFont="1" applyBorder="1" applyAlignment="1" applyProtection="1">
      <alignment vertical="center"/>
    </xf>
    <xf numFmtId="166" fontId="25" fillId="0" borderId="0" xfId="0" applyNumberFormat="1" applyFont="1" applyBorder="1" applyAlignment="1" applyProtection="1">
      <alignment vertical="center"/>
    </xf>
    <xf numFmtId="4" fontId="25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4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166" fontId="25" fillId="0" borderId="21" xfId="0" applyNumberFormat="1" applyFont="1" applyBorder="1" applyAlignment="1" applyProtection="1">
      <alignment vertical="center"/>
    </xf>
    <xf numFmtId="4" fontId="25" fillId="0" borderId="22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3" xfId="0" applyBorder="1" applyProtection="1">
      <protection locked="0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165" fontId="0" fillId="0" borderId="0" xfId="0" applyNumberFormat="1" applyFont="1" applyAlignment="1">
      <alignment horizontal="left" vertical="center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3" xfId="0" applyFont="1" applyBorder="1" applyAlignment="1" applyProtection="1">
      <alignment vertical="center"/>
      <protection locked="0"/>
    </xf>
    <xf numFmtId="0" fontId="15" fillId="0" borderId="0" xfId="0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3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right" vertical="center"/>
    </xf>
    <xf numFmtId="0" fontId="3" fillId="4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 applyProtection="1">
      <alignment vertical="center"/>
      <protection locked="0"/>
    </xf>
    <xf numFmtId="4" fontId="3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</xf>
    <xf numFmtId="0" fontId="18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18" fillId="4" borderId="0" xfId="0" applyFont="1" applyFill="1" applyAlignment="1" applyProtection="1">
      <alignment horizontal="right" vertical="center"/>
    </xf>
    <xf numFmtId="0" fontId="26" fillId="0" borderId="0" xfId="0" applyFont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21" xfId="0" applyFont="1" applyBorder="1" applyAlignment="1" applyProtection="1">
      <alignment horizontal="left" vertical="center"/>
    </xf>
    <xf numFmtId="0" fontId="5" fillId="0" borderId="21" xfId="0" applyFont="1" applyBorder="1" applyAlignment="1" applyProtection="1">
      <alignment vertical="center"/>
    </xf>
    <xf numFmtId="0" fontId="5" fillId="0" borderId="21" xfId="0" applyFont="1" applyBorder="1" applyAlignment="1" applyProtection="1">
      <alignment vertical="center"/>
      <protection locked="0"/>
    </xf>
    <xf numFmtId="4" fontId="5" fillId="0" borderId="21" xfId="0" applyNumberFormat="1" applyFont="1" applyBorder="1" applyAlignment="1" applyProtection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  <protection locked="0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horizontal="center" vertical="center" wrapText="1"/>
    </xf>
    <xf numFmtId="0" fontId="18" fillId="4" borderId="17" xfId="0" applyFont="1" applyFill="1" applyBorder="1" applyAlignment="1" applyProtection="1">
      <alignment horizontal="center" vertical="center" wrapText="1"/>
    </xf>
    <xf numFmtId="0" fontId="18" fillId="4" borderId="18" xfId="0" applyFont="1" applyFill="1" applyBorder="1" applyAlignment="1" applyProtection="1">
      <alignment horizontal="center" vertical="center" wrapText="1"/>
    </xf>
    <xf numFmtId="0" fontId="18" fillId="4" borderId="18" xfId="0" applyFont="1" applyFill="1" applyBorder="1" applyAlignment="1" applyProtection="1">
      <alignment horizontal="center" vertical="center" wrapText="1"/>
      <protection locked="0"/>
    </xf>
    <xf numFmtId="0" fontId="18" fillId="4" borderId="19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" fontId="20" fillId="0" borderId="0" xfId="0" applyNumberFormat="1" applyFont="1" applyAlignment="1" applyProtection="1"/>
    <xf numFmtId="166" fontId="27" fillId="0" borderId="13" xfId="0" applyNumberFormat="1" applyFont="1" applyBorder="1" applyAlignment="1" applyProtection="1"/>
    <xf numFmtId="166" fontId="27" fillId="0" borderId="14" xfId="0" applyNumberFormat="1" applyFont="1" applyBorder="1" applyAlignment="1" applyProtection="1"/>
    <xf numFmtId="4" fontId="16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 applyProtection="1"/>
    <xf numFmtId="0" fontId="7" fillId="0" borderId="4" xfId="0" applyFont="1" applyBorder="1" applyAlignment="1"/>
    <xf numFmtId="0" fontId="7" fillId="0" borderId="15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6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Alignment="1" applyProtection="1"/>
    <xf numFmtId="0" fontId="0" fillId="0" borderId="23" xfId="0" applyFont="1" applyBorder="1" applyAlignment="1" applyProtection="1">
      <alignment horizontal="center" vertical="center"/>
    </xf>
    <xf numFmtId="49" fontId="0" fillId="0" borderId="23" xfId="0" applyNumberFormat="1" applyFont="1" applyBorder="1" applyAlignment="1" applyProtection="1">
      <alignment horizontal="left" vertical="center" wrapText="1"/>
    </xf>
    <xf numFmtId="0" fontId="0" fillId="0" borderId="23" xfId="0" applyFont="1" applyBorder="1" applyAlignment="1" applyProtection="1">
      <alignment horizontal="left" vertical="center" wrapText="1"/>
    </xf>
    <xf numFmtId="0" fontId="0" fillId="0" borderId="23" xfId="0" applyFont="1" applyBorder="1" applyAlignment="1" applyProtection="1">
      <alignment horizontal="center" vertical="center" wrapText="1"/>
    </xf>
    <xf numFmtId="167" fontId="0" fillId="0" borderId="23" xfId="0" applyNumberFormat="1" applyFont="1" applyBorder="1" applyAlignment="1" applyProtection="1">
      <alignment vertical="center"/>
    </xf>
    <xf numFmtId="4" fontId="0" fillId="2" borderId="23" xfId="0" applyNumberFormat="1" applyFont="1" applyFill="1" applyBorder="1" applyAlignment="1" applyProtection="1">
      <alignment vertical="center"/>
      <protection locked="0"/>
    </xf>
    <xf numFmtId="4" fontId="0" fillId="0" borderId="23" xfId="0" applyNumberFormat="1" applyFont="1" applyBorder="1" applyAlignment="1" applyProtection="1">
      <alignment vertical="center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6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28" fillId="0" borderId="0" xfId="0" applyFont="1" applyAlignment="1" applyProtection="1">
      <alignment horizontal="left" vertical="center"/>
    </xf>
    <xf numFmtId="0" fontId="29" fillId="0" borderId="0" xfId="0" applyFont="1" applyAlignment="1" applyProtection="1">
      <alignment horizontal="left" vertical="center" wrapText="1"/>
    </xf>
    <xf numFmtId="0" fontId="0" fillId="0" borderId="15" xfId="0" applyFont="1" applyBorder="1" applyAlignment="1" applyProtection="1">
      <alignment vertical="center"/>
    </xf>
    <xf numFmtId="0" fontId="30" fillId="0" borderId="0" xfId="0" applyFont="1" applyAlignment="1" applyProtection="1">
      <alignment vertical="center" wrapText="1"/>
    </xf>
    <xf numFmtId="0" fontId="8" fillId="0" borderId="4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6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31" fillId="0" borderId="23" xfId="0" applyFont="1" applyBorder="1" applyAlignment="1" applyProtection="1">
      <alignment horizontal="center" vertical="center"/>
    </xf>
    <xf numFmtId="49" fontId="31" fillId="0" borderId="23" xfId="0" applyNumberFormat="1" applyFont="1" applyBorder="1" applyAlignment="1" applyProtection="1">
      <alignment horizontal="left" vertical="center" wrapText="1"/>
    </xf>
    <xf numFmtId="0" fontId="31" fillId="0" borderId="23" xfId="0" applyFont="1" applyBorder="1" applyAlignment="1" applyProtection="1">
      <alignment horizontal="left" vertical="center" wrapText="1"/>
    </xf>
    <xf numFmtId="0" fontId="31" fillId="0" borderId="23" xfId="0" applyFont="1" applyBorder="1" applyAlignment="1" applyProtection="1">
      <alignment horizontal="center" vertical="center" wrapText="1"/>
    </xf>
    <xf numFmtId="167" fontId="31" fillId="0" borderId="23" xfId="0" applyNumberFormat="1" applyFont="1" applyBorder="1" applyAlignment="1" applyProtection="1">
      <alignment vertical="center"/>
    </xf>
    <xf numFmtId="4" fontId="31" fillId="2" borderId="23" xfId="0" applyNumberFormat="1" applyFont="1" applyFill="1" applyBorder="1" applyAlignment="1" applyProtection="1">
      <alignment vertical="center"/>
      <protection locked="0"/>
    </xf>
    <xf numFmtId="4" fontId="31" fillId="0" borderId="23" xfId="0" applyNumberFormat="1" applyFont="1" applyBorder="1" applyAlignment="1" applyProtection="1">
      <alignment vertical="center"/>
    </xf>
    <xf numFmtId="0" fontId="31" fillId="0" borderId="4" xfId="0" applyFont="1" applyBorder="1" applyAlignment="1">
      <alignment vertical="center"/>
    </xf>
    <xf numFmtId="0" fontId="31" fillId="2" borderId="15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2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vertical="center" wrapText="1"/>
    </xf>
    <xf numFmtId="0" fontId="32" fillId="0" borderId="26" xfId="0" applyFont="1" applyBorder="1" applyAlignment="1">
      <alignment vertical="center" wrapText="1"/>
    </xf>
    <xf numFmtId="0" fontId="32" fillId="0" borderId="27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27" xfId="0" applyFont="1" applyBorder="1" applyAlignment="1">
      <alignment vertical="center" wrapText="1"/>
    </xf>
    <xf numFmtId="0" fontId="34" fillId="0" borderId="29" xfId="0" applyFont="1" applyBorder="1" applyAlignment="1">
      <alignment horizontal="left" wrapText="1"/>
    </xf>
    <xf numFmtId="0" fontId="32" fillId="0" borderId="28" xfId="0" applyFont="1" applyBorder="1" applyAlignment="1">
      <alignment vertical="center" wrapText="1"/>
    </xf>
    <xf numFmtId="0" fontId="34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vertical="center"/>
    </xf>
    <xf numFmtId="49" fontId="35" fillId="0" borderId="1" xfId="0" applyNumberFormat="1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vertical="center" wrapText="1"/>
    </xf>
    <xf numFmtId="0" fontId="32" fillId="0" borderId="30" xfId="0" applyFont="1" applyBorder="1" applyAlignment="1">
      <alignment vertical="center" wrapText="1"/>
    </xf>
    <xf numFmtId="0" fontId="36" fillId="0" borderId="29" xfId="0" applyFont="1" applyBorder="1" applyAlignment="1">
      <alignment vertical="center" wrapText="1"/>
    </xf>
    <xf numFmtId="0" fontId="32" fillId="0" borderId="31" xfId="0" applyFont="1" applyBorder="1" applyAlignment="1">
      <alignment vertical="center" wrapText="1"/>
    </xf>
    <xf numFmtId="0" fontId="32" fillId="0" borderId="1" xfId="0" applyFont="1" applyBorder="1" applyAlignment="1">
      <alignment vertical="top"/>
    </xf>
    <xf numFmtId="0" fontId="32" fillId="0" borderId="0" xfId="0" applyFont="1" applyAlignment="1">
      <alignment vertical="top"/>
    </xf>
    <xf numFmtId="0" fontId="32" fillId="0" borderId="24" xfId="0" applyFont="1" applyBorder="1" applyAlignment="1">
      <alignment horizontal="left" vertical="center"/>
    </xf>
    <xf numFmtId="0" fontId="32" fillId="0" borderId="25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3" fillId="0" borderId="1" xfId="0" applyFont="1" applyBorder="1" applyAlignment="1">
      <alignment horizontal="center" vertical="center"/>
    </xf>
    <xf numFmtId="0" fontId="32" fillId="0" borderId="28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4" fillId="0" borderId="29" xfId="0" applyFont="1" applyBorder="1" applyAlignment="1">
      <alignment horizontal="left" vertical="center"/>
    </xf>
    <xf numFmtId="0" fontId="34" fillId="0" borderId="29" xfId="0" applyFont="1" applyBorder="1" applyAlignment="1">
      <alignment horizontal="center" vertical="center"/>
    </xf>
    <xf numFmtId="0" fontId="37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5" fillId="0" borderId="27" xfId="0" applyFont="1" applyBorder="1" applyAlignment="1">
      <alignment horizontal="left" vertical="center"/>
    </xf>
    <xf numFmtId="0" fontId="35" fillId="0" borderId="1" xfId="0" applyFont="1" applyFill="1" applyBorder="1" applyAlignment="1">
      <alignment horizontal="left" vertical="center"/>
    </xf>
    <xf numFmtId="0" fontId="35" fillId="0" borderId="1" xfId="0" applyFont="1" applyFill="1" applyBorder="1" applyAlignment="1">
      <alignment horizontal="center" vertical="center"/>
    </xf>
    <xf numFmtId="0" fontId="32" fillId="0" borderId="30" xfId="0" applyFont="1" applyBorder="1" applyAlignment="1">
      <alignment horizontal="left" vertical="center"/>
    </xf>
    <xf numFmtId="0" fontId="36" fillId="0" borderId="29" xfId="0" applyFont="1" applyBorder="1" applyAlignment="1">
      <alignment horizontal="left" vertical="center"/>
    </xf>
    <xf numFmtId="0" fontId="32" fillId="0" borderId="3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35" fillId="0" borderId="29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0" fontId="32" fillId="0" borderId="26" xfId="0" applyFont="1" applyBorder="1" applyAlignment="1">
      <alignment horizontal="left" vertical="center" wrapText="1"/>
    </xf>
    <xf numFmtId="0" fontId="32" fillId="0" borderId="27" xfId="0" applyFont="1" applyBorder="1" applyAlignment="1">
      <alignment horizontal="left" vertical="center" wrapText="1"/>
    </xf>
    <xf numFmtId="0" fontId="32" fillId="0" borderId="28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left" vertical="center" wrapText="1"/>
    </xf>
    <xf numFmtId="0" fontId="35" fillId="0" borderId="28" xfId="0" applyFont="1" applyBorder="1" applyAlignment="1">
      <alignment horizontal="left" vertical="center" wrapText="1"/>
    </xf>
    <xf numFmtId="0" fontId="35" fillId="0" borderId="28" xfId="0" applyFont="1" applyBorder="1" applyAlignment="1">
      <alignment horizontal="left" vertical="center"/>
    </xf>
    <xf numFmtId="0" fontId="35" fillId="0" borderId="30" xfId="0" applyFont="1" applyBorder="1" applyAlignment="1">
      <alignment horizontal="left" vertical="center" wrapText="1"/>
    </xf>
    <xf numFmtId="0" fontId="35" fillId="0" borderId="29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horizontal="center" vertical="top"/>
    </xf>
    <xf numFmtId="0" fontId="35" fillId="0" borderId="30" xfId="0" applyFont="1" applyBorder="1" applyAlignment="1">
      <alignment horizontal="left" vertical="center"/>
    </xf>
    <xf numFmtId="0" fontId="35" fillId="0" borderId="31" xfId="0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4" fillId="0" borderId="1" xfId="0" applyFont="1" applyBorder="1" applyAlignment="1">
      <alignment vertical="center"/>
    </xf>
    <xf numFmtId="0" fontId="37" fillId="0" borderId="29" xfId="0" applyFont="1" applyBorder="1" applyAlignment="1">
      <alignment vertical="center"/>
    </xf>
    <xf numFmtId="0" fontId="34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35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4" fillId="0" borderId="29" xfId="0" applyFont="1" applyBorder="1" applyAlignment="1">
      <alignment horizontal="left"/>
    </xf>
    <xf numFmtId="0" fontId="37" fillId="0" borderId="29" xfId="0" applyFont="1" applyBorder="1" applyAlignment="1"/>
    <xf numFmtId="0" fontId="32" fillId="0" borderId="27" xfId="0" applyFont="1" applyBorder="1" applyAlignment="1">
      <alignment vertical="top"/>
    </xf>
    <xf numFmtId="0" fontId="32" fillId="0" borderId="28" xfId="0" applyFont="1" applyBorder="1" applyAlignment="1">
      <alignment vertical="top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top"/>
    </xf>
    <xf numFmtId="0" fontId="32" fillId="0" borderId="30" xfId="0" applyFont="1" applyBorder="1" applyAlignment="1">
      <alignment vertical="top"/>
    </xf>
    <xf numFmtId="0" fontId="32" fillId="0" borderId="29" xfId="0" applyFont="1" applyBorder="1" applyAlignment="1">
      <alignment vertical="top"/>
    </xf>
    <xf numFmtId="0" fontId="32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7.14" customWidth="1"/>
    <col min="2" max="2" width="1.43" customWidth="1"/>
    <col min="3" max="3" width="3.57" customWidth="1"/>
    <col min="4" max="4" width="2.29" customWidth="1"/>
    <col min="5" max="5" width="2.29" customWidth="1"/>
    <col min="6" max="6" width="2.29" customWidth="1"/>
    <col min="7" max="7" width="2.29" customWidth="1"/>
    <col min="8" max="8" width="2.29" customWidth="1"/>
    <col min="9" max="9" width="2.29" customWidth="1"/>
    <col min="10" max="10" width="2.29" customWidth="1"/>
    <col min="11" max="11" width="2.29" customWidth="1"/>
    <col min="12" max="12" width="2.29" customWidth="1"/>
    <col min="13" max="13" width="2.29" customWidth="1"/>
    <col min="14" max="14" width="2.29" customWidth="1"/>
    <col min="15" max="15" width="2.29" customWidth="1"/>
    <col min="16" max="16" width="2.29" customWidth="1"/>
    <col min="17" max="17" width="2.29" customWidth="1"/>
    <col min="18" max="18" width="2.29" customWidth="1"/>
    <col min="19" max="19" width="2.29" customWidth="1"/>
    <col min="20" max="20" width="2.29" customWidth="1"/>
    <col min="21" max="21" width="2.29" customWidth="1"/>
    <col min="22" max="22" width="2.29" customWidth="1"/>
    <col min="23" max="23" width="2.29" customWidth="1"/>
    <col min="24" max="24" width="2.29" customWidth="1"/>
    <col min="25" max="25" width="2.29" customWidth="1"/>
    <col min="26" max="26" width="2.29" customWidth="1"/>
    <col min="27" max="27" width="2.29" customWidth="1"/>
    <col min="28" max="28" width="2.29" customWidth="1"/>
    <col min="29" max="29" width="2.29" customWidth="1"/>
    <col min="30" max="30" width="2.29" customWidth="1"/>
    <col min="31" max="31" width="2.29" customWidth="1"/>
    <col min="32" max="32" width="2.29" customWidth="1"/>
    <col min="33" max="33" width="2.29" customWidth="1"/>
    <col min="34" max="34" width="2.86" customWidth="1"/>
    <col min="35" max="35" width="27.14" customWidth="1"/>
    <col min="36" max="36" width="2.14" customWidth="1"/>
    <col min="37" max="37" width="2.14" customWidth="1"/>
    <col min="38" max="38" width="7.14" customWidth="1"/>
    <col min="39" max="39" width="2.86" customWidth="1"/>
    <col min="40" max="40" width="11.43" customWidth="1"/>
    <col min="41" max="41" width="6.43" customWidth="1"/>
    <col min="42" max="42" width="3.57" customWidth="1"/>
    <col min="43" max="43" width="13.43" customWidth="1"/>
    <col min="44" max="44" width="11.71" customWidth="1"/>
    <col min="45" max="45" width="22.14" hidden="1" customWidth="1"/>
    <col min="46" max="46" width="22.14" hidden="1" customWidth="1"/>
    <col min="47" max="47" width="22.14" hidden="1" customWidth="1"/>
    <col min="48" max="48" width="18.57" hidden="1" customWidth="1"/>
    <col min="49" max="49" width="18.57" hidden="1" customWidth="1"/>
    <col min="50" max="50" width="21.43" hidden="1" customWidth="1"/>
    <col min="51" max="51" width="21.43" hidden="1" customWidth="1"/>
    <col min="52" max="52" width="18.57" hidden="1" customWidth="1"/>
    <col min="53" max="53" width="16.43" hidden="1" customWidth="1"/>
    <col min="54" max="54" width="21.43" hidden="1" customWidth="1"/>
    <col min="55" max="55" width="18.57" hidden="1" customWidth="1"/>
    <col min="56" max="56" width="16.43" hidden="1" customWidth="1"/>
    <col min="57" max="57" width="57" customWidth="1"/>
    <col min="71" max="71" width="9.14" hidden="1"/>
    <col min="72" max="72" width="9.14" hidden="1"/>
    <col min="73" max="73" width="9.14" hidden="1"/>
    <col min="74" max="74" width="9.14" hidden="1"/>
    <col min="75" max="75" width="9.14" hidden="1"/>
    <col min="76" max="76" width="9.14" hidden="1"/>
    <col min="77" max="77" width="9.14" hidden="1"/>
    <col min="78" max="78" width="9.14" hidden="1"/>
    <col min="79" max="79" width="9.14" hidden="1"/>
    <col min="80" max="80" width="9.14" hidden="1"/>
    <col min="81" max="81" width="9.14" hidden="1"/>
    <col min="82" max="82" width="9.14" hidden="1"/>
    <col min="83" max="83" width="9.14" hidden="1"/>
    <col min="84" max="84" width="9.14" hidden="1"/>
    <col min="85" max="85" width="9.14" hidden="1"/>
    <col min="86" max="86" width="9.14" hidden="1"/>
    <col min="87" max="87" width="9.14" hidden="1"/>
    <col min="88" max="88" width="9.14" hidden="1"/>
    <col min="89" max="89" width="9.14" hidden="1"/>
    <col min="90" max="90" width="9.14" hidden="1"/>
    <col min="91" max="91" width="9.14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ht="36.96" customHeight="1">
      <c r="AR2"/>
      <c r="BS2" s="14" t="s">
        <v>6</v>
      </c>
      <c r="BT2" s="14" t="s">
        <v>7</v>
      </c>
    </row>
    <row r="3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19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20</v>
      </c>
      <c r="AL7" s="19"/>
      <c r="AM7" s="19"/>
      <c r="AN7" s="24" t="s">
        <v>19</v>
      </c>
      <c r="AO7" s="19"/>
      <c r="AP7" s="19"/>
      <c r="AQ7" s="19"/>
      <c r="AR7" s="17"/>
      <c r="BE7" s="28"/>
      <c r="BS7" s="14" t="s">
        <v>6</v>
      </c>
    </row>
    <row r="8" ht="12" customHeight="1">
      <c r="B8" s="18"/>
      <c r="C8" s="19"/>
      <c r="D8" s="29" t="s">
        <v>21</v>
      </c>
      <c r="E8" s="19"/>
      <c r="F8" s="19"/>
      <c r="G8" s="19"/>
      <c r="H8" s="19"/>
      <c r="I8" s="19"/>
      <c r="J8" s="19"/>
      <c r="K8" s="24" t="s">
        <v>22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23</v>
      </c>
      <c r="AL8" s="19"/>
      <c r="AM8" s="19"/>
      <c r="AN8" s="30" t="s">
        <v>24</v>
      </c>
      <c r="AO8" s="19"/>
      <c r="AP8" s="19"/>
      <c r="AQ8" s="19"/>
      <c r="AR8" s="17"/>
      <c r="BE8" s="28"/>
      <c r="BS8" s="14" t="s">
        <v>6</v>
      </c>
    </row>
    <row r="9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ht="12" customHeight="1">
      <c r="B10" s="18"/>
      <c r="C10" s="19"/>
      <c r="D10" s="29" t="s">
        <v>25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26</v>
      </c>
      <c r="AL10" s="19"/>
      <c r="AM10" s="19"/>
      <c r="AN10" s="24" t="s">
        <v>27</v>
      </c>
      <c r="AO10" s="19"/>
      <c r="AP10" s="19"/>
      <c r="AQ10" s="19"/>
      <c r="AR10" s="17"/>
      <c r="BE10" s="28"/>
      <c r="BS10" s="14" t="s">
        <v>6</v>
      </c>
    </row>
    <row r="11" ht="18.48" customHeight="1">
      <c r="B11" s="18"/>
      <c r="C11" s="19"/>
      <c r="D11" s="19"/>
      <c r="E11" s="24" t="s">
        <v>28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29</v>
      </c>
      <c r="AL11" s="19"/>
      <c r="AM11" s="19"/>
      <c r="AN11" s="24" t="s">
        <v>19</v>
      </c>
      <c r="AO11" s="19"/>
      <c r="AP11" s="19"/>
      <c r="AQ11" s="19"/>
      <c r="AR11" s="17"/>
      <c r="BE11" s="28"/>
      <c r="BS11" s="14" t="s">
        <v>6</v>
      </c>
    </row>
    <row r="12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ht="12" customHeight="1">
      <c r="B13" s="18"/>
      <c r="C13" s="19"/>
      <c r="D13" s="29" t="s">
        <v>30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26</v>
      </c>
      <c r="AL13" s="19"/>
      <c r="AM13" s="19"/>
      <c r="AN13" s="31" t="s">
        <v>31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31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29</v>
      </c>
      <c r="AL14" s="19"/>
      <c r="AM14" s="19"/>
      <c r="AN14" s="31" t="s">
        <v>31</v>
      </c>
      <c r="AO14" s="19"/>
      <c r="AP14" s="19"/>
      <c r="AQ14" s="19"/>
      <c r="AR14" s="17"/>
      <c r="BE14" s="28"/>
      <c r="BS14" s="14" t="s">
        <v>6</v>
      </c>
    </row>
    <row r="15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ht="12" customHeight="1">
      <c r="B16" s="18"/>
      <c r="C16" s="19"/>
      <c r="D16" s="29" t="s">
        <v>32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26</v>
      </c>
      <c r="AL16" s="19"/>
      <c r="AM16" s="19"/>
      <c r="AN16" s="24" t="s">
        <v>33</v>
      </c>
      <c r="AO16" s="19"/>
      <c r="AP16" s="19"/>
      <c r="AQ16" s="19"/>
      <c r="AR16" s="17"/>
      <c r="BE16" s="28"/>
      <c r="BS16" s="14" t="s">
        <v>4</v>
      </c>
    </row>
    <row r="17" ht="18.48" customHeight="1">
      <c r="B17" s="18"/>
      <c r="C17" s="19"/>
      <c r="D17" s="19"/>
      <c r="E17" s="24" t="s">
        <v>34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29</v>
      </c>
      <c r="AL17" s="19"/>
      <c r="AM17" s="19"/>
      <c r="AN17" s="24" t="s">
        <v>19</v>
      </c>
      <c r="AO17" s="19"/>
      <c r="AP17" s="19"/>
      <c r="AQ17" s="19"/>
      <c r="AR17" s="17"/>
      <c r="BE17" s="28"/>
      <c r="BS17" s="14" t="s">
        <v>35</v>
      </c>
    </row>
    <row r="18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ht="12" customHeight="1">
      <c r="B19" s="18"/>
      <c r="C19" s="19"/>
      <c r="D19" s="29" t="s">
        <v>36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26</v>
      </c>
      <c r="AL19" s="19"/>
      <c r="AM19" s="19"/>
      <c r="AN19" s="24" t="s">
        <v>37</v>
      </c>
      <c r="AO19" s="19"/>
      <c r="AP19" s="19"/>
      <c r="AQ19" s="19"/>
      <c r="AR19" s="17"/>
      <c r="BE19" s="28"/>
      <c r="BS19" s="14" t="s">
        <v>6</v>
      </c>
    </row>
    <row r="20" ht="18.48" customHeight="1">
      <c r="B20" s="18"/>
      <c r="C20" s="19"/>
      <c r="D20" s="19"/>
      <c r="E20" s="24" t="s">
        <v>38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29</v>
      </c>
      <c r="AL20" s="19"/>
      <c r="AM20" s="19"/>
      <c r="AN20" s="24" t="s">
        <v>19</v>
      </c>
      <c r="AO20" s="19"/>
      <c r="AP20" s="19"/>
      <c r="AQ20" s="19"/>
      <c r="AR20" s="17"/>
      <c r="BE20" s="28"/>
      <c r="BS20" s="14" t="s">
        <v>35</v>
      </c>
    </row>
    <row r="2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ht="12" customHeight="1">
      <c r="B22" s="18"/>
      <c r="C22" s="19"/>
      <c r="D22" s="29" t="s">
        <v>39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ht="40.8" customHeight="1">
      <c r="B23" s="18"/>
      <c r="C23" s="19"/>
      <c r="D23" s="19"/>
      <c r="E23" s="33" t="s">
        <v>40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1" customFormat="1" ht="25.92" customHeight="1">
      <c r="B26" s="35"/>
      <c r="C26" s="36"/>
      <c r="D26" s="37" t="s">
        <v>41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9">
        <f>ROUND(AG54,2)</f>
        <v>0</v>
      </c>
      <c r="AL26" s="38"/>
      <c r="AM26" s="38"/>
      <c r="AN26" s="38"/>
      <c r="AO26" s="38"/>
      <c r="AP26" s="36"/>
      <c r="AQ26" s="36"/>
      <c r="AR26" s="40"/>
      <c r="BE26" s="28"/>
    </row>
    <row r="27" s="1" customFormat="1" ht="6.96" customHeight="1"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40"/>
      <c r="BE27" s="28"/>
    </row>
    <row r="28" s="1" customFormat="1"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41" t="s">
        <v>42</v>
      </c>
      <c r="M28" s="41"/>
      <c r="N28" s="41"/>
      <c r="O28" s="41"/>
      <c r="P28" s="41"/>
      <c r="Q28" s="36"/>
      <c r="R28" s="36"/>
      <c r="S28" s="36"/>
      <c r="T28" s="36"/>
      <c r="U28" s="36"/>
      <c r="V28" s="36"/>
      <c r="W28" s="41" t="s">
        <v>43</v>
      </c>
      <c r="X28" s="41"/>
      <c r="Y28" s="41"/>
      <c r="Z28" s="41"/>
      <c r="AA28" s="41"/>
      <c r="AB28" s="41"/>
      <c r="AC28" s="41"/>
      <c r="AD28" s="41"/>
      <c r="AE28" s="41"/>
      <c r="AF28" s="36"/>
      <c r="AG28" s="36"/>
      <c r="AH28" s="36"/>
      <c r="AI28" s="36"/>
      <c r="AJ28" s="36"/>
      <c r="AK28" s="41" t="s">
        <v>44</v>
      </c>
      <c r="AL28" s="41"/>
      <c r="AM28" s="41"/>
      <c r="AN28" s="41"/>
      <c r="AO28" s="41"/>
      <c r="AP28" s="36"/>
      <c r="AQ28" s="36"/>
      <c r="AR28" s="40"/>
      <c r="BE28" s="28"/>
    </row>
    <row r="29" s="2" customFormat="1" ht="14.4" customHeight="1">
      <c r="B29" s="42"/>
      <c r="C29" s="43"/>
      <c r="D29" s="29" t="s">
        <v>45</v>
      </c>
      <c r="E29" s="43"/>
      <c r="F29" s="29" t="s">
        <v>46</v>
      </c>
      <c r="G29" s="43"/>
      <c r="H29" s="43"/>
      <c r="I29" s="43"/>
      <c r="J29" s="43"/>
      <c r="K29" s="43"/>
      <c r="L29" s="44">
        <v>0.20999999999999999</v>
      </c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5">
        <f>ROUND(AZ54, 2)</f>
        <v>0</v>
      </c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5">
        <f>ROUND(AV54, 2)</f>
        <v>0</v>
      </c>
      <c r="AL29" s="43"/>
      <c r="AM29" s="43"/>
      <c r="AN29" s="43"/>
      <c r="AO29" s="43"/>
      <c r="AP29" s="43"/>
      <c r="AQ29" s="43"/>
      <c r="AR29" s="46"/>
      <c r="BE29" s="28"/>
    </row>
    <row r="30" s="2" customFormat="1" ht="14.4" customHeight="1">
      <c r="B30" s="42"/>
      <c r="C30" s="43"/>
      <c r="D30" s="43"/>
      <c r="E30" s="43"/>
      <c r="F30" s="29" t="s">
        <v>47</v>
      </c>
      <c r="G30" s="43"/>
      <c r="H30" s="43"/>
      <c r="I30" s="43"/>
      <c r="J30" s="43"/>
      <c r="K30" s="43"/>
      <c r="L30" s="44">
        <v>0.14999999999999999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5">
        <f>ROUND(BA54, 2)</f>
        <v>0</v>
      </c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5">
        <f>ROUND(AW54, 2)</f>
        <v>0</v>
      </c>
      <c r="AL30" s="43"/>
      <c r="AM30" s="43"/>
      <c r="AN30" s="43"/>
      <c r="AO30" s="43"/>
      <c r="AP30" s="43"/>
      <c r="AQ30" s="43"/>
      <c r="AR30" s="46"/>
      <c r="BE30" s="28"/>
    </row>
    <row r="31" hidden="1" s="2" customFormat="1" ht="14.4" customHeight="1">
      <c r="B31" s="42"/>
      <c r="C31" s="43"/>
      <c r="D31" s="43"/>
      <c r="E31" s="43"/>
      <c r="F31" s="29" t="s">
        <v>48</v>
      </c>
      <c r="G31" s="43"/>
      <c r="H31" s="43"/>
      <c r="I31" s="43"/>
      <c r="J31" s="43"/>
      <c r="K31" s="43"/>
      <c r="L31" s="44">
        <v>0.20999999999999999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5">
        <f>ROUND(BB54, 2)</f>
        <v>0</v>
      </c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5">
        <v>0</v>
      </c>
      <c r="AL31" s="43"/>
      <c r="AM31" s="43"/>
      <c r="AN31" s="43"/>
      <c r="AO31" s="43"/>
      <c r="AP31" s="43"/>
      <c r="AQ31" s="43"/>
      <c r="AR31" s="46"/>
      <c r="BE31" s="28"/>
    </row>
    <row r="32" hidden="1" s="2" customFormat="1" ht="14.4" customHeight="1">
      <c r="B32" s="42"/>
      <c r="C32" s="43"/>
      <c r="D32" s="43"/>
      <c r="E32" s="43"/>
      <c r="F32" s="29" t="s">
        <v>49</v>
      </c>
      <c r="G32" s="43"/>
      <c r="H32" s="43"/>
      <c r="I32" s="43"/>
      <c r="J32" s="43"/>
      <c r="K32" s="43"/>
      <c r="L32" s="44">
        <v>0.14999999999999999</v>
      </c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5">
        <f>ROUND(BC54, 2)</f>
        <v>0</v>
      </c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5">
        <v>0</v>
      </c>
      <c r="AL32" s="43"/>
      <c r="AM32" s="43"/>
      <c r="AN32" s="43"/>
      <c r="AO32" s="43"/>
      <c r="AP32" s="43"/>
      <c r="AQ32" s="43"/>
      <c r="AR32" s="46"/>
      <c r="BE32" s="28"/>
    </row>
    <row r="33" hidden="1" s="2" customFormat="1" ht="14.4" customHeight="1">
      <c r="B33" s="42"/>
      <c r="C33" s="43"/>
      <c r="D33" s="43"/>
      <c r="E33" s="43"/>
      <c r="F33" s="29" t="s">
        <v>50</v>
      </c>
      <c r="G33" s="43"/>
      <c r="H33" s="43"/>
      <c r="I33" s="43"/>
      <c r="J33" s="43"/>
      <c r="K33" s="43"/>
      <c r="L33" s="44">
        <v>0</v>
      </c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5">
        <f>ROUND(BD54, 2)</f>
        <v>0</v>
      </c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5">
        <v>0</v>
      </c>
      <c r="AL33" s="43"/>
      <c r="AM33" s="43"/>
      <c r="AN33" s="43"/>
      <c r="AO33" s="43"/>
      <c r="AP33" s="43"/>
      <c r="AQ33" s="43"/>
      <c r="AR33" s="46"/>
    </row>
    <row r="34" s="1" customFormat="1" ht="6.96" customHeight="1"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="1" customFormat="1" ht="25.92" customHeight="1">
      <c r="B35" s="35"/>
      <c r="C35" s="47"/>
      <c r="D35" s="48" t="s">
        <v>51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52</v>
      </c>
      <c r="U35" s="49"/>
      <c r="V35" s="49"/>
      <c r="W35" s="49"/>
      <c r="X35" s="51" t="s">
        <v>53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40"/>
    </row>
    <row r="36" s="1" customFormat="1" ht="6.96" customHeight="1"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="1" customFormat="1" ht="6.96" customHeight="1"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40"/>
    </row>
    <row r="41" s="1" customFormat="1" ht="6.96" customHeight="1"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40"/>
    </row>
    <row r="42" s="1" customFormat="1" ht="24.96" customHeight="1">
      <c r="B42" s="35"/>
      <c r="C42" s="20" t="s">
        <v>54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="1" customFormat="1" ht="6.96" customHeight="1"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="1" customFormat="1" ht="12" customHeight="1">
      <c r="B44" s="35"/>
      <c r="C44" s="29" t="s">
        <v>13</v>
      </c>
      <c r="D44" s="36"/>
      <c r="E44" s="36"/>
      <c r="F44" s="36"/>
      <c r="G44" s="36"/>
      <c r="H44" s="36"/>
      <c r="I44" s="36"/>
      <c r="J44" s="36"/>
      <c r="K44" s="36"/>
      <c r="L44" s="36" t="str">
        <f>K5</f>
        <v>152-16-02,07,10</v>
      </c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="3" customFormat="1" ht="36.96" customHeight="1">
      <c r="B45" s="58"/>
      <c r="C45" s="59" t="s">
        <v>16</v>
      </c>
      <c r="D45" s="60"/>
      <c r="E45" s="60"/>
      <c r="F45" s="60"/>
      <c r="G45" s="60"/>
      <c r="H45" s="60"/>
      <c r="I45" s="60"/>
      <c r="J45" s="60"/>
      <c r="K45" s="60"/>
      <c r="L45" s="61" t="str">
        <f>K6</f>
        <v>Plošné rekonstrukce komunikací v Kunraticích</v>
      </c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2"/>
    </row>
    <row r="46" s="1" customFormat="1" ht="6.96" customHeight="1"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="1" customFormat="1" ht="12" customHeight="1">
      <c r="B47" s="35"/>
      <c r="C47" s="29" t="s">
        <v>21</v>
      </c>
      <c r="D47" s="36"/>
      <c r="E47" s="36"/>
      <c r="F47" s="36"/>
      <c r="G47" s="36"/>
      <c r="H47" s="36"/>
      <c r="I47" s="36"/>
      <c r="J47" s="36"/>
      <c r="K47" s="36"/>
      <c r="L47" s="63" t="str">
        <f>IF(K8="","",K8)</f>
        <v>Praha 4 - Kunratice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9" t="s">
        <v>23</v>
      </c>
      <c r="AJ47" s="36"/>
      <c r="AK47" s="36"/>
      <c r="AL47" s="36"/>
      <c r="AM47" s="64" t="str">
        <f>IF(AN8= "","",AN8)</f>
        <v>10. 6. 2019</v>
      </c>
      <c r="AN47" s="64"/>
      <c r="AO47" s="36"/>
      <c r="AP47" s="36"/>
      <c r="AQ47" s="36"/>
      <c r="AR47" s="40"/>
    </row>
    <row r="48" s="1" customFormat="1" ht="6.96" customHeight="1"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="1" customFormat="1" ht="12.6" customHeight="1">
      <c r="B49" s="35"/>
      <c r="C49" s="29" t="s">
        <v>25</v>
      </c>
      <c r="D49" s="36"/>
      <c r="E49" s="36"/>
      <c r="F49" s="36"/>
      <c r="G49" s="36"/>
      <c r="H49" s="36"/>
      <c r="I49" s="36"/>
      <c r="J49" s="36"/>
      <c r="K49" s="36"/>
      <c r="L49" s="36" t="str">
        <f>IF(E11= "","",E11)</f>
        <v>Městská část Praha - Kunratice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29" t="s">
        <v>32</v>
      </c>
      <c r="AJ49" s="36"/>
      <c r="AK49" s="36"/>
      <c r="AL49" s="36"/>
      <c r="AM49" s="65" t="str">
        <f>IF(E17="","",E17)</f>
        <v>DIPRO, spol. s r.o.</v>
      </c>
      <c r="AN49" s="36"/>
      <c r="AO49" s="36"/>
      <c r="AP49" s="36"/>
      <c r="AQ49" s="36"/>
      <c r="AR49" s="40"/>
      <c r="AS49" s="66" t="s">
        <v>55</v>
      </c>
      <c r="AT49" s="67"/>
      <c r="AU49" s="68"/>
      <c r="AV49" s="68"/>
      <c r="AW49" s="68"/>
      <c r="AX49" s="68"/>
      <c r="AY49" s="68"/>
      <c r="AZ49" s="68"/>
      <c r="BA49" s="68"/>
      <c r="BB49" s="68"/>
      <c r="BC49" s="68"/>
      <c r="BD49" s="69"/>
    </row>
    <row r="50" s="1" customFormat="1" ht="12.6" customHeight="1">
      <c r="B50" s="35"/>
      <c r="C50" s="29" t="s">
        <v>30</v>
      </c>
      <c r="D50" s="36"/>
      <c r="E50" s="36"/>
      <c r="F50" s="36"/>
      <c r="G50" s="36"/>
      <c r="H50" s="36"/>
      <c r="I50" s="36"/>
      <c r="J50" s="36"/>
      <c r="K50" s="36"/>
      <c r="L50" s="36" t="str">
        <f>IF(E14= "Vyplň údaj","",E14)</f>
        <v/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29" t="s">
        <v>36</v>
      </c>
      <c r="AJ50" s="36"/>
      <c r="AK50" s="36"/>
      <c r="AL50" s="36"/>
      <c r="AM50" s="65" t="str">
        <f>IF(E20="","",E20)</f>
        <v>Jitka Heřmanová</v>
      </c>
      <c r="AN50" s="36"/>
      <c r="AO50" s="36"/>
      <c r="AP50" s="36"/>
      <c r="AQ50" s="36"/>
      <c r="AR50" s="40"/>
      <c r="AS50" s="70"/>
      <c r="AT50" s="71"/>
      <c r="AU50" s="72"/>
      <c r="AV50" s="72"/>
      <c r="AW50" s="72"/>
      <c r="AX50" s="72"/>
      <c r="AY50" s="72"/>
      <c r="AZ50" s="72"/>
      <c r="BA50" s="72"/>
      <c r="BB50" s="72"/>
      <c r="BC50" s="72"/>
      <c r="BD50" s="73"/>
    </row>
    <row r="51" s="1" customFormat="1" ht="10.8" customHeight="1"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40"/>
      <c r="AS51" s="74"/>
      <c r="AT51" s="75"/>
      <c r="AU51" s="76"/>
      <c r="AV51" s="76"/>
      <c r="AW51" s="76"/>
      <c r="AX51" s="76"/>
      <c r="AY51" s="76"/>
      <c r="AZ51" s="76"/>
      <c r="BA51" s="76"/>
      <c r="BB51" s="76"/>
      <c r="BC51" s="76"/>
      <c r="BD51" s="77"/>
    </row>
    <row r="52" s="1" customFormat="1" ht="29.28" customHeight="1">
      <c r="B52" s="35"/>
      <c r="C52" s="78" t="s">
        <v>56</v>
      </c>
      <c r="D52" s="79"/>
      <c r="E52" s="79"/>
      <c r="F52" s="79"/>
      <c r="G52" s="79"/>
      <c r="H52" s="80"/>
      <c r="I52" s="81" t="s">
        <v>57</v>
      </c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82" t="s">
        <v>58</v>
      </c>
      <c r="AH52" s="79"/>
      <c r="AI52" s="79"/>
      <c r="AJ52" s="79"/>
      <c r="AK52" s="79"/>
      <c r="AL52" s="79"/>
      <c r="AM52" s="79"/>
      <c r="AN52" s="81" t="s">
        <v>59</v>
      </c>
      <c r="AO52" s="79"/>
      <c r="AP52" s="79"/>
      <c r="AQ52" s="83" t="s">
        <v>60</v>
      </c>
      <c r="AR52" s="40"/>
      <c r="AS52" s="84" t="s">
        <v>61</v>
      </c>
      <c r="AT52" s="85" t="s">
        <v>62</v>
      </c>
      <c r="AU52" s="85" t="s">
        <v>63</v>
      </c>
      <c r="AV52" s="85" t="s">
        <v>64</v>
      </c>
      <c r="AW52" s="85" t="s">
        <v>65</v>
      </c>
      <c r="AX52" s="85" t="s">
        <v>66</v>
      </c>
      <c r="AY52" s="85" t="s">
        <v>67</v>
      </c>
      <c r="AZ52" s="85" t="s">
        <v>68</v>
      </c>
      <c r="BA52" s="85" t="s">
        <v>69</v>
      </c>
      <c r="BB52" s="85" t="s">
        <v>70</v>
      </c>
      <c r="BC52" s="85" t="s">
        <v>71</v>
      </c>
      <c r="BD52" s="86" t="s">
        <v>72</v>
      </c>
    </row>
    <row r="53" s="1" customFormat="1" ht="10.8" customHeight="1"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40"/>
      <c r="AS53" s="87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9"/>
    </row>
    <row r="54" s="4" customFormat="1" ht="32.4" customHeight="1">
      <c r="B54" s="90"/>
      <c r="C54" s="91" t="s">
        <v>73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3">
        <f>ROUND(SUM(AG55:AG56),2)</f>
        <v>0</v>
      </c>
      <c r="AH54" s="93"/>
      <c r="AI54" s="93"/>
      <c r="AJ54" s="93"/>
      <c r="AK54" s="93"/>
      <c r="AL54" s="93"/>
      <c r="AM54" s="93"/>
      <c r="AN54" s="94">
        <f>SUM(AG54,AT54)</f>
        <v>0</v>
      </c>
      <c r="AO54" s="94"/>
      <c r="AP54" s="94"/>
      <c r="AQ54" s="95" t="s">
        <v>19</v>
      </c>
      <c r="AR54" s="96"/>
      <c r="AS54" s="97">
        <f>ROUND(SUM(AS55:AS56),2)</f>
        <v>0</v>
      </c>
      <c r="AT54" s="98">
        <f>ROUND(SUM(AV54:AW54),2)</f>
        <v>0</v>
      </c>
      <c r="AU54" s="99">
        <f>ROUND(SUM(AU55:AU56),5)</f>
        <v>0</v>
      </c>
      <c r="AV54" s="98">
        <f>ROUND(AZ54*L29,2)</f>
        <v>0</v>
      </c>
      <c r="AW54" s="98">
        <f>ROUND(BA54*L30,2)</f>
        <v>0</v>
      </c>
      <c r="AX54" s="98">
        <f>ROUND(BB54*L29,2)</f>
        <v>0</v>
      </c>
      <c r="AY54" s="98">
        <f>ROUND(BC54*L30,2)</f>
        <v>0</v>
      </c>
      <c r="AZ54" s="98">
        <f>ROUND(SUM(AZ55:AZ56),2)</f>
        <v>0</v>
      </c>
      <c r="BA54" s="98">
        <f>ROUND(SUM(BA55:BA56),2)</f>
        <v>0</v>
      </c>
      <c r="BB54" s="98">
        <f>ROUND(SUM(BB55:BB56),2)</f>
        <v>0</v>
      </c>
      <c r="BC54" s="98">
        <f>ROUND(SUM(BC55:BC56),2)</f>
        <v>0</v>
      </c>
      <c r="BD54" s="100">
        <f>ROUND(SUM(BD55:BD56),2)</f>
        <v>0</v>
      </c>
      <c r="BS54" s="101" t="s">
        <v>74</v>
      </c>
      <c r="BT54" s="101" t="s">
        <v>75</v>
      </c>
      <c r="BU54" s="102" t="s">
        <v>76</v>
      </c>
      <c r="BV54" s="101" t="s">
        <v>77</v>
      </c>
      <c r="BW54" s="101" t="s">
        <v>5</v>
      </c>
      <c r="BX54" s="101" t="s">
        <v>78</v>
      </c>
      <c r="CL54" s="101" t="s">
        <v>19</v>
      </c>
    </row>
    <row r="55" s="5" customFormat="1" ht="26.4" customHeight="1">
      <c r="A55" s="103" t="s">
        <v>79</v>
      </c>
      <c r="B55" s="104"/>
      <c r="C55" s="105"/>
      <c r="D55" s="106" t="s">
        <v>80</v>
      </c>
      <c r="E55" s="106"/>
      <c r="F55" s="106"/>
      <c r="G55" s="106"/>
      <c r="H55" s="106"/>
      <c r="I55" s="107"/>
      <c r="J55" s="106" t="s">
        <v>81</v>
      </c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8">
        <f>'SO 105 - Souvislá údržba ...'!J30</f>
        <v>0</v>
      </c>
      <c r="AH55" s="107"/>
      <c r="AI55" s="107"/>
      <c r="AJ55" s="107"/>
      <c r="AK55" s="107"/>
      <c r="AL55" s="107"/>
      <c r="AM55" s="107"/>
      <c r="AN55" s="108">
        <f>SUM(AG55,AT55)</f>
        <v>0</v>
      </c>
      <c r="AO55" s="107"/>
      <c r="AP55" s="107"/>
      <c r="AQ55" s="109" t="s">
        <v>82</v>
      </c>
      <c r="AR55" s="110"/>
      <c r="AS55" s="111">
        <v>0</v>
      </c>
      <c r="AT55" s="112">
        <f>ROUND(SUM(AV55:AW55),2)</f>
        <v>0</v>
      </c>
      <c r="AU55" s="113">
        <f>'SO 105 - Souvislá údržba ...'!P86</f>
        <v>0</v>
      </c>
      <c r="AV55" s="112">
        <f>'SO 105 - Souvislá údržba ...'!J33</f>
        <v>0</v>
      </c>
      <c r="AW55" s="112">
        <f>'SO 105 - Souvislá údržba ...'!J34</f>
        <v>0</v>
      </c>
      <c r="AX55" s="112">
        <f>'SO 105 - Souvislá údržba ...'!J35</f>
        <v>0</v>
      </c>
      <c r="AY55" s="112">
        <f>'SO 105 - Souvislá údržba ...'!J36</f>
        <v>0</v>
      </c>
      <c r="AZ55" s="112">
        <f>'SO 105 - Souvislá údržba ...'!F33</f>
        <v>0</v>
      </c>
      <c r="BA55" s="112">
        <f>'SO 105 - Souvislá údržba ...'!F34</f>
        <v>0</v>
      </c>
      <c r="BB55" s="112">
        <f>'SO 105 - Souvislá údržba ...'!F35</f>
        <v>0</v>
      </c>
      <c r="BC55" s="112">
        <f>'SO 105 - Souvislá údržba ...'!F36</f>
        <v>0</v>
      </c>
      <c r="BD55" s="114">
        <f>'SO 105 - Souvislá údržba ...'!F37</f>
        <v>0</v>
      </c>
      <c r="BT55" s="115" t="s">
        <v>83</v>
      </c>
      <c r="BV55" s="115" t="s">
        <v>77</v>
      </c>
      <c r="BW55" s="115" t="s">
        <v>84</v>
      </c>
      <c r="BX55" s="115" t="s">
        <v>5</v>
      </c>
      <c r="CL55" s="115" t="s">
        <v>19</v>
      </c>
      <c r="CM55" s="115" t="s">
        <v>85</v>
      </c>
    </row>
    <row r="56" s="5" customFormat="1" ht="26.4" customHeight="1">
      <c r="A56" s="103" t="s">
        <v>79</v>
      </c>
      <c r="B56" s="104"/>
      <c r="C56" s="105"/>
      <c r="D56" s="106" t="s">
        <v>86</v>
      </c>
      <c r="E56" s="106"/>
      <c r="F56" s="106"/>
      <c r="G56" s="106"/>
      <c r="H56" s="106"/>
      <c r="I56" s="107"/>
      <c r="J56" s="106" t="s">
        <v>87</v>
      </c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8">
        <f>'VRN - Vedlejší a ostatní ...'!J30</f>
        <v>0</v>
      </c>
      <c r="AH56" s="107"/>
      <c r="AI56" s="107"/>
      <c r="AJ56" s="107"/>
      <c r="AK56" s="107"/>
      <c r="AL56" s="107"/>
      <c r="AM56" s="107"/>
      <c r="AN56" s="108">
        <f>SUM(AG56,AT56)</f>
        <v>0</v>
      </c>
      <c r="AO56" s="107"/>
      <c r="AP56" s="107"/>
      <c r="AQ56" s="109" t="s">
        <v>88</v>
      </c>
      <c r="AR56" s="110"/>
      <c r="AS56" s="116">
        <v>0</v>
      </c>
      <c r="AT56" s="117">
        <f>ROUND(SUM(AV56:AW56),2)</f>
        <v>0</v>
      </c>
      <c r="AU56" s="118">
        <f>'VRN - Vedlejší a ostatní ...'!P84</f>
        <v>0</v>
      </c>
      <c r="AV56" s="117">
        <f>'VRN - Vedlejší a ostatní ...'!J33</f>
        <v>0</v>
      </c>
      <c r="AW56" s="117">
        <f>'VRN - Vedlejší a ostatní ...'!J34</f>
        <v>0</v>
      </c>
      <c r="AX56" s="117">
        <f>'VRN - Vedlejší a ostatní ...'!J35</f>
        <v>0</v>
      </c>
      <c r="AY56" s="117">
        <f>'VRN - Vedlejší a ostatní ...'!J36</f>
        <v>0</v>
      </c>
      <c r="AZ56" s="117">
        <f>'VRN - Vedlejší a ostatní ...'!F33</f>
        <v>0</v>
      </c>
      <c r="BA56" s="117">
        <f>'VRN - Vedlejší a ostatní ...'!F34</f>
        <v>0</v>
      </c>
      <c r="BB56" s="117">
        <f>'VRN - Vedlejší a ostatní ...'!F35</f>
        <v>0</v>
      </c>
      <c r="BC56" s="117">
        <f>'VRN - Vedlejší a ostatní ...'!F36</f>
        <v>0</v>
      </c>
      <c r="BD56" s="119">
        <f>'VRN - Vedlejší a ostatní ...'!F37</f>
        <v>0</v>
      </c>
      <c r="BT56" s="115" t="s">
        <v>83</v>
      </c>
      <c r="BV56" s="115" t="s">
        <v>77</v>
      </c>
      <c r="BW56" s="115" t="s">
        <v>89</v>
      </c>
      <c r="BX56" s="115" t="s">
        <v>5</v>
      </c>
      <c r="CL56" s="115" t="s">
        <v>19</v>
      </c>
      <c r="CM56" s="115" t="s">
        <v>85</v>
      </c>
    </row>
    <row r="57" s="1" customFormat="1" ht="30" customHeight="1"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="1" customFormat="1" ht="6.96" customHeight="1">
      <c r="B58" s="54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40"/>
    </row>
  </sheetData>
  <sheetProtection sheet="1" formatColumns="0" formatRows="0" objects="1" scenarios="1" spinCount="100000" saltValue="Z7VxwLXQjMIg0Fgif3j0ehA3a3Aa9gchTyGhvHgtBYVlWH84HuDMY86RUkASKhqg0Rx6d8Z5yj39vek3WQkP7w==" hashValue="VTGjeQ4WnFRrQz4x87ouL2OGBVbXNBhEQ/ncKBFYdf91CnfpN5NpaedRN21pEKiMx35VJQPfn6OH47EwaC/dEg==" algorithmName="SHA-512" password="CC35"/>
  <mergeCells count="46">
    <mergeCell ref="W31:AE31"/>
    <mergeCell ref="BE5:BE32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  <mergeCell ref="X35:AB35"/>
    <mergeCell ref="AK35:AO35"/>
    <mergeCell ref="AR2:BE2"/>
    <mergeCell ref="AS49:AT51"/>
    <mergeCell ref="AM50:AP50"/>
    <mergeCell ref="L45:AO45"/>
    <mergeCell ref="AM47:AN47"/>
    <mergeCell ref="AM49:AP49"/>
    <mergeCell ref="K5:AO5"/>
    <mergeCell ref="K6:AO6"/>
    <mergeCell ref="E14:AJ14"/>
    <mergeCell ref="E23:AN23"/>
    <mergeCell ref="L28:P28"/>
    <mergeCell ref="W28:AE28"/>
    <mergeCell ref="AK28:AO28"/>
    <mergeCell ref="L29:P29"/>
    <mergeCell ref="L30:P30"/>
    <mergeCell ref="L31:P31"/>
    <mergeCell ref="L32:P32"/>
    <mergeCell ref="L33:P33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</mergeCells>
  <hyperlinks>
    <hyperlink ref="A55" location="'SO 105 - Souvislá údržba ...'!C2" display="/"/>
    <hyperlink ref="A56" location="'VRN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7.14" customWidth="1"/>
    <col min="2" max="2" width="1.43" customWidth="1"/>
    <col min="3" max="3" width="3.57" customWidth="1"/>
    <col min="4" max="4" width="3.71" customWidth="1"/>
    <col min="5" max="5" width="14.71" customWidth="1"/>
    <col min="6" max="6" width="86.43" customWidth="1"/>
    <col min="7" max="7" width="7.43" customWidth="1"/>
    <col min="8" max="8" width="9.57" customWidth="1"/>
    <col min="9" max="9" width="12.14" style="120" customWidth="1"/>
    <col min="10" max="10" width="20.14" customWidth="1"/>
    <col min="11" max="11" width="13.29" customWidth="1"/>
    <col min="12" max="12" width="8" customWidth="1"/>
    <col min="13" max="13" width="9.29" hidden="1" customWidth="1"/>
    <col min="14" max="14" width="9.14" hidden="1"/>
    <col min="15" max="15" width="12.14" hidden="1" customWidth="1"/>
    <col min="16" max="16" width="12.14" hidden="1" customWidth="1"/>
    <col min="17" max="17" width="12.14" hidden="1" customWidth="1"/>
    <col min="18" max="18" width="12.14" hidden="1" customWidth="1"/>
    <col min="19" max="19" width="12.14" hidden="1" customWidth="1"/>
    <col min="20" max="20" width="12.14" hidden="1" customWidth="1"/>
    <col min="21" max="21" width="14" hidden="1" customWidth="1"/>
    <col min="22" max="22" width="10.57" customWidth="1"/>
    <col min="23" max="23" width="14" customWidth="1"/>
    <col min="24" max="24" width="10.57" customWidth="1"/>
    <col min="25" max="25" width="12.86" customWidth="1"/>
    <col min="26" max="26" width="9.43" customWidth="1"/>
    <col min="27" max="27" width="12.86" customWidth="1"/>
    <col min="28" max="28" width="14" customWidth="1"/>
    <col min="29" max="29" width="9.43" customWidth="1"/>
    <col min="30" max="30" width="12.86" customWidth="1"/>
    <col min="31" max="31" width="14" customWidth="1"/>
    <col min="44" max="44" width="9.14" hidden="1"/>
    <col min="45" max="45" width="9.14" hidden="1"/>
    <col min="46" max="46" width="9.14" hidden="1"/>
    <col min="47" max="47" width="9.14" hidden="1"/>
    <col min="48" max="48" width="9.14" hidden="1"/>
    <col min="49" max="49" width="9.14" hidden="1"/>
    <col min="50" max="50" width="9.14" hidden="1"/>
    <col min="51" max="51" width="9.14" hidden="1"/>
    <col min="52" max="52" width="9.14" hidden="1"/>
    <col min="53" max="53" width="9.14" hidden="1"/>
    <col min="54" max="54" width="9.14" hidden="1"/>
    <col min="55" max="55" width="9.14" hidden="1"/>
    <col min="56" max="56" width="9.14" hidden="1"/>
    <col min="57" max="57" width="9.14" hidden="1"/>
    <col min="58" max="58" width="9.14" hidden="1"/>
    <col min="59" max="59" width="9.14" hidden="1"/>
    <col min="60" max="60" width="9.14" hidden="1"/>
    <col min="61" max="61" width="9.14" hidden="1"/>
    <col min="62" max="62" width="9.14" hidden="1"/>
    <col min="63" max="63" width="9.14" hidden="1"/>
    <col min="64" max="64" width="9.14" hidden="1"/>
    <col min="65" max="65" width="9.14" hidden="1"/>
  </cols>
  <sheetData>
    <row r="2" ht="36.96" customHeight="1">
      <c r="L2"/>
      <c r="AT2" s="14" t="s">
        <v>84</v>
      </c>
    </row>
    <row r="3" ht="6.96" customHeight="1">
      <c r="B3" s="121"/>
      <c r="C3" s="122"/>
      <c r="D3" s="122"/>
      <c r="E3" s="122"/>
      <c r="F3" s="122"/>
      <c r="G3" s="122"/>
      <c r="H3" s="122"/>
      <c r="I3" s="123"/>
      <c r="J3" s="122"/>
      <c r="K3" s="122"/>
      <c r="L3" s="17"/>
      <c r="AT3" s="14" t="s">
        <v>85</v>
      </c>
    </row>
    <row r="4" ht="24.96" customHeight="1">
      <c r="B4" s="17"/>
      <c r="D4" s="124" t="s">
        <v>90</v>
      </c>
      <c r="L4" s="17"/>
      <c r="M4" s="21" t="s">
        <v>10</v>
      </c>
      <c r="AT4" s="14" t="s">
        <v>4</v>
      </c>
    </row>
    <row r="5" ht="6.96" customHeight="1">
      <c r="B5" s="17"/>
      <c r="L5" s="17"/>
    </row>
    <row r="6" ht="12" customHeight="1">
      <c r="B6" s="17"/>
      <c r="D6" s="125" t="s">
        <v>16</v>
      </c>
      <c r="L6" s="17"/>
    </row>
    <row r="7" ht="14.4" customHeight="1">
      <c r="B7" s="17"/>
      <c r="E7" s="126" t="str">
        <f>'Rekapitulace stavby'!K6</f>
        <v>Plošné rekonstrukce komunikací v Kunraticích</v>
      </c>
      <c r="F7" s="125"/>
      <c r="G7" s="125"/>
      <c r="H7" s="125"/>
      <c r="L7" s="17"/>
    </row>
    <row r="8" s="1" customFormat="1" ht="12" customHeight="1">
      <c r="B8" s="40"/>
      <c r="D8" s="125" t="s">
        <v>91</v>
      </c>
      <c r="I8" s="127"/>
      <c r="L8" s="40"/>
    </row>
    <row r="9" s="1" customFormat="1" ht="36.96" customHeight="1">
      <c r="B9" s="40"/>
      <c r="E9" s="128" t="s">
        <v>92</v>
      </c>
      <c r="F9" s="1"/>
      <c r="G9" s="1"/>
      <c r="H9" s="1"/>
      <c r="I9" s="127"/>
      <c r="L9" s="40"/>
    </row>
    <row r="10" s="1" customFormat="1">
      <c r="B10" s="40"/>
      <c r="I10" s="127"/>
      <c r="L10" s="40"/>
    </row>
    <row r="11" s="1" customFormat="1" ht="12" customHeight="1">
      <c r="B11" s="40"/>
      <c r="D11" s="125" t="s">
        <v>18</v>
      </c>
      <c r="F11" s="14" t="s">
        <v>19</v>
      </c>
      <c r="I11" s="129" t="s">
        <v>20</v>
      </c>
      <c r="J11" s="14" t="s">
        <v>19</v>
      </c>
      <c r="L11" s="40"/>
    </row>
    <row r="12" s="1" customFormat="1" ht="12" customHeight="1">
      <c r="B12" s="40"/>
      <c r="D12" s="125" t="s">
        <v>21</v>
      </c>
      <c r="F12" s="14" t="s">
        <v>22</v>
      </c>
      <c r="I12" s="129" t="s">
        <v>23</v>
      </c>
      <c r="J12" s="130" t="str">
        <f>'Rekapitulace stavby'!AN8</f>
        <v>10. 6. 2019</v>
      </c>
      <c r="L12" s="40"/>
    </row>
    <row r="13" s="1" customFormat="1" ht="10.8" customHeight="1">
      <c r="B13" s="40"/>
      <c r="I13" s="127"/>
      <c r="L13" s="40"/>
    </row>
    <row r="14" s="1" customFormat="1" ht="12" customHeight="1">
      <c r="B14" s="40"/>
      <c r="D14" s="125" t="s">
        <v>25</v>
      </c>
      <c r="I14" s="129" t="s">
        <v>26</v>
      </c>
      <c r="J14" s="14" t="s">
        <v>27</v>
      </c>
      <c r="L14" s="40"/>
    </row>
    <row r="15" s="1" customFormat="1" ht="18" customHeight="1">
      <c r="B15" s="40"/>
      <c r="E15" s="14" t="s">
        <v>28</v>
      </c>
      <c r="I15" s="129" t="s">
        <v>29</v>
      </c>
      <c r="J15" s="14" t="s">
        <v>19</v>
      </c>
      <c r="L15" s="40"/>
    </row>
    <row r="16" s="1" customFormat="1" ht="6.96" customHeight="1">
      <c r="B16" s="40"/>
      <c r="I16" s="127"/>
      <c r="L16" s="40"/>
    </row>
    <row r="17" s="1" customFormat="1" ht="12" customHeight="1">
      <c r="B17" s="40"/>
      <c r="D17" s="125" t="s">
        <v>30</v>
      </c>
      <c r="I17" s="129" t="s">
        <v>26</v>
      </c>
      <c r="J17" s="30" t="str">
        <f>'Rekapitulace stavby'!AN13</f>
        <v>Vyplň údaj</v>
      </c>
      <c r="L17" s="40"/>
    </row>
    <row r="18" s="1" customFormat="1" ht="18" customHeight="1">
      <c r="B18" s="40"/>
      <c r="E18" s="30" t="str">
        <f>'Rekapitulace stavby'!E14</f>
        <v>Vyplň údaj</v>
      </c>
      <c r="F18" s="14"/>
      <c r="G18" s="14"/>
      <c r="H18" s="14"/>
      <c r="I18" s="129" t="s">
        <v>29</v>
      </c>
      <c r="J18" s="30" t="str">
        <f>'Rekapitulace stavby'!AN14</f>
        <v>Vyplň údaj</v>
      </c>
      <c r="L18" s="40"/>
    </row>
    <row r="19" s="1" customFormat="1" ht="6.96" customHeight="1">
      <c r="B19" s="40"/>
      <c r="I19" s="127"/>
      <c r="L19" s="40"/>
    </row>
    <row r="20" s="1" customFormat="1" ht="12" customHeight="1">
      <c r="B20" s="40"/>
      <c r="D20" s="125" t="s">
        <v>32</v>
      </c>
      <c r="I20" s="129" t="s">
        <v>26</v>
      </c>
      <c r="J20" s="14" t="s">
        <v>33</v>
      </c>
      <c r="L20" s="40"/>
    </row>
    <row r="21" s="1" customFormat="1" ht="18" customHeight="1">
      <c r="B21" s="40"/>
      <c r="E21" s="14" t="s">
        <v>34</v>
      </c>
      <c r="I21" s="129" t="s">
        <v>29</v>
      </c>
      <c r="J21" s="14" t="s">
        <v>19</v>
      </c>
      <c r="L21" s="40"/>
    </row>
    <row r="22" s="1" customFormat="1" ht="6.96" customHeight="1">
      <c r="B22" s="40"/>
      <c r="I22" s="127"/>
      <c r="L22" s="40"/>
    </row>
    <row r="23" s="1" customFormat="1" ht="12" customHeight="1">
      <c r="B23" s="40"/>
      <c r="D23" s="125" t="s">
        <v>36</v>
      </c>
      <c r="I23" s="129" t="s">
        <v>26</v>
      </c>
      <c r="J23" s="14" t="s">
        <v>37</v>
      </c>
      <c r="L23" s="40"/>
    </row>
    <row r="24" s="1" customFormat="1" ht="18" customHeight="1">
      <c r="B24" s="40"/>
      <c r="E24" s="14" t="s">
        <v>38</v>
      </c>
      <c r="I24" s="129" t="s">
        <v>29</v>
      </c>
      <c r="J24" s="14" t="s">
        <v>19</v>
      </c>
      <c r="L24" s="40"/>
    </row>
    <row r="25" s="1" customFormat="1" ht="6.96" customHeight="1">
      <c r="B25" s="40"/>
      <c r="I25" s="127"/>
      <c r="L25" s="40"/>
    </row>
    <row r="26" s="1" customFormat="1" ht="12" customHeight="1">
      <c r="B26" s="40"/>
      <c r="D26" s="125" t="s">
        <v>39</v>
      </c>
      <c r="I26" s="127"/>
      <c r="L26" s="40"/>
    </row>
    <row r="27" s="6" customFormat="1" ht="14.4" customHeight="1">
      <c r="B27" s="131"/>
      <c r="E27" s="132" t="s">
        <v>19</v>
      </c>
      <c r="F27" s="132"/>
      <c r="G27" s="132"/>
      <c r="H27" s="132"/>
      <c r="I27" s="133"/>
      <c r="L27" s="131"/>
    </row>
    <row r="28" s="1" customFormat="1" ht="6.96" customHeight="1">
      <c r="B28" s="40"/>
      <c r="I28" s="127"/>
      <c r="L28" s="40"/>
    </row>
    <row r="29" s="1" customFormat="1" ht="6.96" customHeight="1">
      <c r="B29" s="40"/>
      <c r="D29" s="68"/>
      <c r="E29" s="68"/>
      <c r="F29" s="68"/>
      <c r="G29" s="68"/>
      <c r="H29" s="68"/>
      <c r="I29" s="134"/>
      <c r="J29" s="68"/>
      <c r="K29" s="68"/>
      <c r="L29" s="40"/>
    </row>
    <row r="30" s="1" customFormat="1" ht="25.44" customHeight="1">
      <c r="B30" s="40"/>
      <c r="D30" s="135" t="s">
        <v>41</v>
      </c>
      <c r="I30" s="127"/>
      <c r="J30" s="136">
        <f>ROUND(J86, 2)</f>
        <v>0</v>
      </c>
      <c r="L30" s="40"/>
    </row>
    <row r="31" s="1" customFormat="1" ht="6.96" customHeight="1">
      <c r="B31" s="40"/>
      <c r="D31" s="68"/>
      <c r="E31" s="68"/>
      <c r="F31" s="68"/>
      <c r="G31" s="68"/>
      <c r="H31" s="68"/>
      <c r="I31" s="134"/>
      <c r="J31" s="68"/>
      <c r="K31" s="68"/>
      <c r="L31" s="40"/>
    </row>
    <row r="32" s="1" customFormat="1" ht="14.4" customHeight="1">
      <c r="B32" s="40"/>
      <c r="F32" s="137" t="s">
        <v>43</v>
      </c>
      <c r="I32" s="138" t="s">
        <v>42</v>
      </c>
      <c r="J32" s="137" t="s">
        <v>44</v>
      </c>
      <c r="L32" s="40"/>
    </row>
    <row r="33" s="1" customFormat="1" ht="14.4" customHeight="1">
      <c r="B33" s="40"/>
      <c r="D33" s="125" t="s">
        <v>45</v>
      </c>
      <c r="E33" s="125" t="s">
        <v>46</v>
      </c>
      <c r="F33" s="139">
        <f>ROUND((SUM(BE86:BE234)),  2)</f>
        <v>0</v>
      </c>
      <c r="I33" s="140">
        <v>0.20999999999999999</v>
      </c>
      <c r="J33" s="139">
        <f>ROUND(((SUM(BE86:BE234))*I33),  2)</f>
        <v>0</v>
      </c>
      <c r="L33" s="40"/>
    </row>
    <row r="34" s="1" customFormat="1" ht="14.4" customHeight="1">
      <c r="B34" s="40"/>
      <c r="E34" s="125" t="s">
        <v>47</v>
      </c>
      <c r="F34" s="139">
        <f>ROUND((SUM(BF86:BF234)),  2)</f>
        <v>0</v>
      </c>
      <c r="I34" s="140">
        <v>0.14999999999999999</v>
      </c>
      <c r="J34" s="139">
        <f>ROUND(((SUM(BF86:BF234))*I34),  2)</f>
        <v>0</v>
      </c>
      <c r="L34" s="40"/>
    </row>
    <row r="35" hidden="1" s="1" customFormat="1" ht="14.4" customHeight="1">
      <c r="B35" s="40"/>
      <c r="E35" s="125" t="s">
        <v>48</v>
      </c>
      <c r="F35" s="139">
        <f>ROUND((SUM(BG86:BG234)),  2)</f>
        <v>0</v>
      </c>
      <c r="I35" s="140">
        <v>0.20999999999999999</v>
      </c>
      <c r="J35" s="139">
        <f>0</f>
        <v>0</v>
      </c>
      <c r="L35" s="40"/>
    </row>
    <row r="36" hidden="1" s="1" customFormat="1" ht="14.4" customHeight="1">
      <c r="B36" s="40"/>
      <c r="E36" s="125" t="s">
        <v>49</v>
      </c>
      <c r="F36" s="139">
        <f>ROUND((SUM(BH86:BH234)),  2)</f>
        <v>0</v>
      </c>
      <c r="I36" s="140">
        <v>0.14999999999999999</v>
      </c>
      <c r="J36" s="139">
        <f>0</f>
        <v>0</v>
      </c>
      <c r="L36" s="40"/>
    </row>
    <row r="37" hidden="1" s="1" customFormat="1" ht="14.4" customHeight="1">
      <c r="B37" s="40"/>
      <c r="E37" s="125" t="s">
        <v>50</v>
      </c>
      <c r="F37" s="139">
        <f>ROUND((SUM(BI86:BI234)),  2)</f>
        <v>0</v>
      </c>
      <c r="I37" s="140">
        <v>0</v>
      </c>
      <c r="J37" s="139">
        <f>0</f>
        <v>0</v>
      </c>
      <c r="L37" s="40"/>
    </row>
    <row r="38" s="1" customFormat="1" ht="6.96" customHeight="1">
      <c r="B38" s="40"/>
      <c r="I38" s="127"/>
      <c r="L38" s="40"/>
    </row>
    <row r="39" s="1" customFormat="1" ht="25.44" customHeight="1">
      <c r="B39" s="40"/>
      <c r="C39" s="141"/>
      <c r="D39" s="142" t="s">
        <v>51</v>
      </c>
      <c r="E39" s="143"/>
      <c r="F39" s="143"/>
      <c r="G39" s="144" t="s">
        <v>52</v>
      </c>
      <c r="H39" s="145" t="s">
        <v>53</v>
      </c>
      <c r="I39" s="146"/>
      <c r="J39" s="147">
        <f>SUM(J30:J37)</f>
        <v>0</v>
      </c>
      <c r="K39" s="148"/>
      <c r="L39" s="40"/>
    </row>
    <row r="40" s="1" customFormat="1" ht="14.4" customHeight="1">
      <c r="B40" s="149"/>
      <c r="C40" s="150"/>
      <c r="D40" s="150"/>
      <c r="E40" s="150"/>
      <c r="F40" s="150"/>
      <c r="G40" s="150"/>
      <c r="H40" s="150"/>
      <c r="I40" s="151"/>
      <c r="J40" s="150"/>
      <c r="K40" s="150"/>
      <c r="L40" s="40"/>
    </row>
    <row r="44" s="1" customFormat="1" ht="6.96" customHeight="1">
      <c r="B44" s="152"/>
      <c r="C44" s="153"/>
      <c r="D44" s="153"/>
      <c r="E44" s="153"/>
      <c r="F44" s="153"/>
      <c r="G44" s="153"/>
      <c r="H44" s="153"/>
      <c r="I44" s="154"/>
      <c r="J44" s="153"/>
      <c r="K44" s="153"/>
      <c r="L44" s="40"/>
    </row>
    <row r="45" s="1" customFormat="1" ht="24.96" customHeight="1">
      <c r="B45" s="35"/>
      <c r="C45" s="20" t="s">
        <v>93</v>
      </c>
      <c r="D45" s="36"/>
      <c r="E45" s="36"/>
      <c r="F45" s="36"/>
      <c r="G45" s="36"/>
      <c r="H45" s="36"/>
      <c r="I45" s="127"/>
      <c r="J45" s="36"/>
      <c r="K45" s="36"/>
      <c r="L45" s="40"/>
    </row>
    <row r="46" s="1" customFormat="1" ht="6.96" customHeight="1">
      <c r="B46" s="35"/>
      <c r="C46" s="36"/>
      <c r="D46" s="36"/>
      <c r="E46" s="36"/>
      <c r="F46" s="36"/>
      <c r="G46" s="36"/>
      <c r="H46" s="36"/>
      <c r="I46" s="127"/>
      <c r="J46" s="36"/>
      <c r="K46" s="36"/>
      <c r="L46" s="40"/>
    </row>
    <row r="47" s="1" customFormat="1" ht="12" customHeight="1">
      <c r="B47" s="35"/>
      <c r="C47" s="29" t="s">
        <v>16</v>
      </c>
      <c r="D47" s="36"/>
      <c r="E47" s="36"/>
      <c r="F47" s="36"/>
      <c r="G47" s="36"/>
      <c r="H47" s="36"/>
      <c r="I47" s="127"/>
      <c r="J47" s="36"/>
      <c r="K47" s="36"/>
      <c r="L47" s="40"/>
    </row>
    <row r="48" s="1" customFormat="1" ht="14.4" customHeight="1">
      <c r="B48" s="35"/>
      <c r="C48" s="36"/>
      <c r="D48" s="36"/>
      <c r="E48" s="155" t="str">
        <f>E7</f>
        <v>Plošné rekonstrukce komunikací v Kunraticích</v>
      </c>
      <c r="F48" s="29"/>
      <c r="G48" s="29"/>
      <c r="H48" s="29"/>
      <c r="I48" s="127"/>
      <c r="J48" s="36"/>
      <c r="K48" s="36"/>
      <c r="L48" s="40"/>
    </row>
    <row r="49" s="1" customFormat="1" ht="12" customHeight="1">
      <c r="B49" s="35"/>
      <c r="C49" s="29" t="s">
        <v>91</v>
      </c>
      <c r="D49" s="36"/>
      <c r="E49" s="36"/>
      <c r="F49" s="36"/>
      <c r="G49" s="36"/>
      <c r="H49" s="36"/>
      <c r="I49" s="127"/>
      <c r="J49" s="36"/>
      <c r="K49" s="36"/>
      <c r="L49" s="40"/>
    </row>
    <row r="50" s="1" customFormat="1" ht="14.4" customHeight="1">
      <c r="B50" s="35"/>
      <c r="C50" s="36"/>
      <c r="D50" s="36"/>
      <c r="E50" s="61" t="str">
        <f>E9</f>
        <v>SO 105 - Souvislá údržba ul. Ke Hrádku</v>
      </c>
      <c r="F50" s="36"/>
      <c r="G50" s="36"/>
      <c r="H50" s="36"/>
      <c r="I50" s="127"/>
      <c r="J50" s="36"/>
      <c r="K50" s="36"/>
      <c r="L50" s="40"/>
    </row>
    <row r="51" s="1" customFormat="1" ht="6.96" customHeight="1">
      <c r="B51" s="35"/>
      <c r="C51" s="36"/>
      <c r="D51" s="36"/>
      <c r="E51" s="36"/>
      <c r="F51" s="36"/>
      <c r="G51" s="36"/>
      <c r="H51" s="36"/>
      <c r="I51" s="127"/>
      <c r="J51" s="36"/>
      <c r="K51" s="36"/>
      <c r="L51" s="40"/>
    </row>
    <row r="52" s="1" customFormat="1" ht="12" customHeight="1">
      <c r="B52" s="35"/>
      <c r="C52" s="29" t="s">
        <v>21</v>
      </c>
      <c r="D52" s="36"/>
      <c r="E52" s="36"/>
      <c r="F52" s="24" t="str">
        <f>F12</f>
        <v>Praha 4 - Kunratice</v>
      </c>
      <c r="G52" s="36"/>
      <c r="H52" s="36"/>
      <c r="I52" s="129" t="s">
        <v>23</v>
      </c>
      <c r="J52" s="64" t="str">
        <f>IF(J12="","",J12)</f>
        <v>10. 6. 2019</v>
      </c>
      <c r="K52" s="36"/>
      <c r="L52" s="40"/>
    </row>
    <row r="53" s="1" customFormat="1" ht="6.96" customHeight="1">
      <c r="B53" s="35"/>
      <c r="C53" s="36"/>
      <c r="D53" s="36"/>
      <c r="E53" s="36"/>
      <c r="F53" s="36"/>
      <c r="G53" s="36"/>
      <c r="H53" s="36"/>
      <c r="I53" s="127"/>
      <c r="J53" s="36"/>
      <c r="K53" s="36"/>
      <c r="L53" s="40"/>
    </row>
    <row r="54" s="1" customFormat="1" ht="12.6" customHeight="1">
      <c r="B54" s="35"/>
      <c r="C54" s="29" t="s">
        <v>25</v>
      </c>
      <c r="D54" s="36"/>
      <c r="E54" s="36"/>
      <c r="F54" s="24" t="str">
        <f>E15</f>
        <v>Městská část Praha - Kunratice</v>
      </c>
      <c r="G54" s="36"/>
      <c r="H54" s="36"/>
      <c r="I54" s="129" t="s">
        <v>32</v>
      </c>
      <c r="J54" s="33" t="str">
        <f>E21</f>
        <v>DIPRO, spol. s r.o.</v>
      </c>
      <c r="K54" s="36"/>
      <c r="L54" s="40"/>
    </row>
    <row r="55" s="1" customFormat="1" ht="12.6" customHeight="1">
      <c r="B55" s="35"/>
      <c r="C55" s="29" t="s">
        <v>30</v>
      </c>
      <c r="D55" s="36"/>
      <c r="E55" s="36"/>
      <c r="F55" s="24" t="str">
        <f>IF(E18="","",E18)</f>
        <v>Vyplň údaj</v>
      </c>
      <c r="G55" s="36"/>
      <c r="H55" s="36"/>
      <c r="I55" s="129" t="s">
        <v>36</v>
      </c>
      <c r="J55" s="33" t="str">
        <f>E24</f>
        <v>Jitka Heřmanová</v>
      </c>
      <c r="K55" s="36"/>
      <c r="L55" s="40"/>
    </row>
    <row r="56" s="1" customFormat="1" ht="10.32" customHeight="1">
      <c r="B56" s="35"/>
      <c r="C56" s="36"/>
      <c r="D56" s="36"/>
      <c r="E56" s="36"/>
      <c r="F56" s="36"/>
      <c r="G56" s="36"/>
      <c r="H56" s="36"/>
      <c r="I56" s="127"/>
      <c r="J56" s="36"/>
      <c r="K56" s="36"/>
      <c r="L56" s="40"/>
    </row>
    <row r="57" s="1" customFormat="1" ht="29.28" customHeight="1">
      <c r="B57" s="35"/>
      <c r="C57" s="156" t="s">
        <v>94</v>
      </c>
      <c r="D57" s="157"/>
      <c r="E57" s="157"/>
      <c r="F57" s="157"/>
      <c r="G57" s="157"/>
      <c r="H57" s="157"/>
      <c r="I57" s="158"/>
      <c r="J57" s="159" t="s">
        <v>95</v>
      </c>
      <c r="K57" s="157"/>
      <c r="L57" s="40"/>
    </row>
    <row r="58" s="1" customFormat="1" ht="10.32" customHeight="1">
      <c r="B58" s="35"/>
      <c r="C58" s="36"/>
      <c r="D58" s="36"/>
      <c r="E58" s="36"/>
      <c r="F58" s="36"/>
      <c r="G58" s="36"/>
      <c r="H58" s="36"/>
      <c r="I58" s="127"/>
      <c r="J58" s="36"/>
      <c r="K58" s="36"/>
      <c r="L58" s="40"/>
    </row>
    <row r="59" s="1" customFormat="1" ht="22.8" customHeight="1">
      <c r="B59" s="35"/>
      <c r="C59" s="160" t="s">
        <v>73</v>
      </c>
      <c r="D59" s="36"/>
      <c r="E59" s="36"/>
      <c r="F59" s="36"/>
      <c r="G59" s="36"/>
      <c r="H59" s="36"/>
      <c r="I59" s="127"/>
      <c r="J59" s="94">
        <f>J86</f>
        <v>0</v>
      </c>
      <c r="K59" s="36"/>
      <c r="L59" s="40"/>
      <c r="AU59" s="14" t="s">
        <v>96</v>
      </c>
    </row>
    <row r="60" s="7" customFormat="1" ht="24.96" customHeight="1">
      <c r="B60" s="161"/>
      <c r="C60" s="162"/>
      <c r="D60" s="163" t="s">
        <v>97</v>
      </c>
      <c r="E60" s="164"/>
      <c r="F60" s="164"/>
      <c r="G60" s="164"/>
      <c r="H60" s="164"/>
      <c r="I60" s="165"/>
      <c r="J60" s="166">
        <f>J87</f>
        <v>0</v>
      </c>
      <c r="K60" s="162"/>
      <c r="L60" s="167"/>
    </row>
    <row r="61" s="8" customFormat="1" ht="19.92" customHeight="1">
      <c r="B61" s="168"/>
      <c r="C61" s="169"/>
      <c r="D61" s="170" t="s">
        <v>98</v>
      </c>
      <c r="E61" s="171"/>
      <c r="F61" s="171"/>
      <c r="G61" s="171"/>
      <c r="H61" s="171"/>
      <c r="I61" s="172"/>
      <c r="J61" s="173">
        <f>J88</f>
        <v>0</v>
      </c>
      <c r="K61" s="169"/>
      <c r="L61" s="174"/>
    </row>
    <row r="62" s="8" customFormat="1" ht="19.92" customHeight="1">
      <c r="B62" s="168"/>
      <c r="C62" s="169"/>
      <c r="D62" s="170" t="s">
        <v>99</v>
      </c>
      <c r="E62" s="171"/>
      <c r="F62" s="171"/>
      <c r="G62" s="171"/>
      <c r="H62" s="171"/>
      <c r="I62" s="172"/>
      <c r="J62" s="173">
        <f>J136</f>
        <v>0</v>
      </c>
      <c r="K62" s="169"/>
      <c r="L62" s="174"/>
    </row>
    <row r="63" s="8" customFormat="1" ht="19.92" customHeight="1">
      <c r="B63" s="168"/>
      <c r="C63" s="169"/>
      <c r="D63" s="170" t="s">
        <v>100</v>
      </c>
      <c r="E63" s="171"/>
      <c r="F63" s="171"/>
      <c r="G63" s="171"/>
      <c r="H63" s="171"/>
      <c r="I63" s="172"/>
      <c r="J63" s="173">
        <f>J162</f>
        <v>0</v>
      </c>
      <c r="K63" s="169"/>
      <c r="L63" s="174"/>
    </row>
    <row r="64" s="8" customFormat="1" ht="19.92" customHeight="1">
      <c r="B64" s="168"/>
      <c r="C64" s="169"/>
      <c r="D64" s="170" t="s">
        <v>101</v>
      </c>
      <c r="E64" s="171"/>
      <c r="F64" s="171"/>
      <c r="G64" s="171"/>
      <c r="H64" s="171"/>
      <c r="I64" s="172"/>
      <c r="J64" s="173">
        <f>J177</f>
        <v>0</v>
      </c>
      <c r="K64" s="169"/>
      <c r="L64" s="174"/>
    </row>
    <row r="65" s="8" customFormat="1" ht="19.92" customHeight="1">
      <c r="B65" s="168"/>
      <c r="C65" s="169"/>
      <c r="D65" s="170" t="s">
        <v>102</v>
      </c>
      <c r="E65" s="171"/>
      <c r="F65" s="171"/>
      <c r="G65" s="171"/>
      <c r="H65" s="171"/>
      <c r="I65" s="172"/>
      <c r="J65" s="173">
        <f>J199</f>
        <v>0</v>
      </c>
      <c r="K65" s="169"/>
      <c r="L65" s="174"/>
    </row>
    <row r="66" s="8" customFormat="1" ht="19.92" customHeight="1">
      <c r="B66" s="168"/>
      <c r="C66" s="169"/>
      <c r="D66" s="170" t="s">
        <v>103</v>
      </c>
      <c r="E66" s="171"/>
      <c r="F66" s="171"/>
      <c r="G66" s="171"/>
      <c r="H66" s="171"/>
      <c r="I66" s="172"/>
      <c r="J66" s="173">
        <f>J231</f>
        <v>0</v>
      </c>
      <c r="K66" s="169"/>
      <c r="L66" s="174"/>
    </row>
    <row r="67" s="1" customFormat="1" ht="21.84" customHeight="1">
      <c r="B67" s="35"/>
      <c r="C67" s="36"/>
      <c r="D67" s="36"/>
      <c r="E67" s="36"/>
      <c r="F67" s="36"/>
      <c r="G67" s="36"/>
      <c r="H67" s="36"/>
      <c r="I67" s="127"/>
      <c r="J67" s="36"/>
      <c r="K67" s="36"/>
      <c r="L67" s="40"/>
    </row>
    <row r="68" s="1" customFormat="1" ht="6.96" customHeight="1">
      <c r="B68" s="54"/>
      <c r="C68" s="55"/>
      <c r="D68" s="55"/>
      <c r="E68" s="55"/>
      <c r="F68" s="55"/>
      <c r="G68" s="55"/>
      <c r="H68" s="55"/>
      <c r="I68" s="151"/>
      <c r="J68" s="55"/>
      <c r="K68" s="55"/>
      <c r="L68" s="40"/>
    </row>
    <row r="72" s="1" customFormat="1" ht="6.96" customHeight="1">
      <c r="B72" s="56"/>
      <c r="C72" s="57"/>
      <c r="D72" s="57"/>
      <c r="E72" s="57"/>
      <c r="F72" s="57"/>
      <c r="G72" s="57"/>
      <c r="H72" s="57"/>
      <c r="I72" s="154"/>
      <c r="J72" s="57"/>
      <c r="K72" s="57"/>
      <c r="L72" s="40"/>
    </row>
    <row r="73" s="1" customFormat="1" ht="24.96" customHeight="1">
      <c r="B73" s="35"/>
      <c r="C73" s="20" t="s">
        <v>104</v>
      </c>
      <c r="D73" s="36"/>
      <c r="E73" s="36"/>
      <c r="F73" s="36"/>
      <c r="G73" s="36"/>
      <c r="H73" s="36"/>
      <c r="I73" s="127"/>
      <c r="J73" s="36"/>
      <c r="K73" s="36"/>
      <c r="L73" s="40"/>
    </row>
    <row r="74" s="1" customFormat="1" ht="6.96" customHeight="1">
      <c r="B74" s="35"/>
      <c r="C74" s="36"/>
      <c r="D74" s="36"/>
      <c r="E74" s="36"/>
      <c r="F74" s="36"/>
      <c r="G74" s="36"/>
      <c r="H74" s="36"/>
      <c r="I74" s="127"/>
      <c r="J74" s="36"/>
      <c r="K74" s="36"/>
      <c r="L74" s="40"/>
    </row>
    <row r="75" s="1" customFormat="1" ht="12" customHeight="1">
      <c r="B75" s="35"/>
      <c r="C75" s="29" t="s">
        <v>16</v>
      </c>
      <c r="D75" s="36"/>
      <c r="E75" s="36"/>
      <c r="F75" s="36"/>
      <c r="G75" s="36"/>
      <c r="H75" s="36"/>
      <c r="I75" s="127"/>
      <c r="J75" s="36"/>
      <c r="K75" s="36"/>
      <c r="L75" s="40"/>
    </row>
    <row r="76" s="1" customFormat="1" ht="14.4" customHeight="1">
      <c r="B76" s="35"/>
      <c r="C76" s="36"/>
      <c r="D76" s="36"/>
      <c r="E76" s="155" t="str">
        <f>E7</f>
        <v>Plošné rekonstrukce komunikací v Kunraticích</v>
      </c>
      <c r="F76" s="29"/>
      <c r="G76" s="29"/>
      <c r="H76" s="29"/>
      <c r="I76" s="127"/>
      <c r="J76" s="36"/>
      <c r="K76" s="36"/>
      <c r="L76" s="40"/>
    </row>
    <row r="77" s="1" customFormat="1" ht="12" customHeight="1">
      <c r="B77" s="35"/>
      <c r="C77" s="29" t="s">
        <v>91</v>
      </c>
      <c r="D77" s="36"/>
      <c r="E77" s="36"/>
      <c r="F77" s="36"/>
      <c r="G77" s="36"/>
      <c r="H77" s="36"/>
      <c r="I77" s="127"/>
      <c r="J77" s="36"/>
      <c r="K77" s="36"/>
      <c r="L77" s="40"/>
    </row>
    <row r="78" s="1" customFormat="1" ht="14.4" customHeight="1">
      <c r="B78" s="35"/>
      <c r="C78" s="36"/>
      <c r="D78" s="36"/>
      <c r="E78" s="61" t="str">
        <f>E9</f>
        <v>SO 105 - Souvislá údržba ul. Ke Hrádku</v>
      </c>
      <c r="F78" s="36"/>
      <c r="G78" s="36"/>
      <c r="H78" s="36"/>
      <c r="I78" s="127"/>
      <c r="J78" s="36"/>
      <c r="K78" s="36"/>
      <c r="L78" s="40"/>
    </row>
    <row r="79" s="1" customFormat="1" ht="6.96" customHeight="1">
      <c r="B79" s="35"/>
      <c r="C79" s="36"/>
      <c r="D79" s="36"/>
      <c r="E79" s="36"/>
      <c r="F79" s="36"/>
      <c r="G79" s="36"/>
      <c r="H79" s="36"/>
      <c r="I79" s="127"/>
      <c r="J79" s="36"/>
      <c r="K79" s="36"/>
      <c r="L79" s="40"/>
    </row>
    <row r="80" s="1" customFormat="1" ht="12" customHeight="1">
      <c r="B80" s="35"/>
      <c r="C80" s="29" t="s">
        <v>21</v>
      </c>
      <c r="D80" s="36"/>
      <c r="E80" s="36"/>
      <c r="F80" s="24" t="str">
        <f>F12</f>
        <v>Praha 4 - Kunratice</v>
      </c>
      <c r="G80" s="36"/>
      <c r="H80" s="36"/>
      <c r="I80" s="129" t="s">
        <v>23</v>
      </c>
      <c r="J80" s="64" t="str">
        <f>IF(J12="","",J12)</f>
        <v>10. 6. 2019</v>
      </c>
      <c r="K80" s="36"/>
      <c r="L80" s="40"/>
    </row>
    <row r="81" s="1" customFormat="1" ht="6.96" customHeight="1">
      <c r="B81" s="35"/>
      <c r="C81" s="36"/>
      <c r="D81" s="36"/>
      <c r="E81" s="36"/>
      <c r="F81" s="36"/>
      <c r="G81" s="36"/>
      <c r="H81" s="36"/>
      <c r="I81" s="127"/>
      <c r="J81" s="36"/>
      <c r="K81" s="36"/>
      <c r="L81" s="40"/>
    </row>
    <row r="82" s="1" customFormat="1" ht="12.6" customHeight="1">
      <c r="B82" s="35"/>
      <c r="C82" s="29" t="s">
        <v>25</v>
      </c>
      <c r="D82" s="36"/>
      <c r="E82" s="36"/>
      <c r="F82" s="24" t="str">
        <f>E15</f>
        <v>Městská část Praha - Kunratice</v>
      </c>
      <c r="G82" s="36"/>
      <c r="H82" s="36"/>
      <c r="I82" s="129" t="s">
        <v>32</v>
      </c>
      <c r="J82" s="33" t="str">
        <f>E21</f>
        <v>DIPRO, spol. s r.o.</v>
      </c>
      <c r="K82" s="36"/>
      <c r="L82" s="40"/>
    </row>
    <row r="83" s="1" customFormat="1" ht="12.6" customHeight="1">
      <c r="B83" s="35"/>
      <c r="C83" s="29" t="s">
        <v>30</v>
      </c>
      <c r="D83" s="36"/>
      <c r="E83" s="36"/>
      <c r="F83" s="24" t="str">
        <f>IF(E18="","",E18)</f>
        <v>Vyplň údaj</v>
      </c>
      <c r="G83" s="36"/>
      <c r="H83" s="36"/>
      <c r="I83" s="129" t="s">
        <v>36</v>
      </c>
      <c r="J83" s="33" t="str">
        <f>E24</f>
        <v>Jitka Heřmanová</v>
      </c>
      <c r="K83" s="36"/>
      <c r="L83" s="40"/>
    </row>
    <row r="84" s="1" customFormat="1" ht="10.32" customHeight="1">
      <c r="B84" s="35"/>
      <c r="C84" s="36"/>
      <c r="D84" s="36"/>
      <c r="E84" s="36"/>
      <c r="F84" s="36"/>
      <c r="G84" s="36"/>
      <c r="H84" s="36"/>
      <c r="I84" s="127"/>
      <c r="J84" s="36"/>
      <c r="K84" s="36"/>
      <c r="L84" s="40"/>
    </row>
    <row r="85" s="9" customFormat="1" ht="29.28" customHeight="1">
      <c r="B85" s="175"/>
      <c r="C85" s="176" t="s">
        <v>105</v>
      </c>
      <c r="D85" s="177" t="s">
        <v>60</v>
      </c>
      <c r="E85" s="177" t="s">
        <v>56</v>
      </c>
      <c r="F85" s="177" t="s">
        <v>57</v>
      </c>
      <c r="G85" s="177" t="s">
        <v>106</v>
      </c>
      <c r="H85" s="177" t="s">
        <v>107</v>
      </c>
      <c r="I85" s="178" t="s">
        <v>108</v>
      </c>
      <c r="J85" s="177" t="s">
        <v>95</v>
      </c>
      <c r="K85" s="179" t="s">
        <v>109</v>
      </c>
      <c r="L85" s="180"/>
      <c r="M85" s="84" t="s">
        <v>19</v>
      </c>
      <c r="N85" s="85" t="s">
        <v>45</v>
      </c>
      <c r="O85" s="85" t="s">
        <v>110</v>
      </c>
      <c r="P85" s="85" t="s">
        <v>111</v>
      </c>
      <c r="Q85" s="85" t="s">
        <v>112</v>
      </c>
      <c r="R85" s="85" t="s">
        <v>113</v>
      </c>
      <c r="S85" s="85" t="s">
        <v>114</v>
      </c>
      <c r="T85" s="86" t="s">
        <v>115</v>
      </c>
    </row>
    <row r="86" s="1" customFormat="1" ht="22.8" customHeight="1">
      <c r="B86" s="35"/>
      <c r="C86" s="91" t="s">
        <v>116</v>
      </c>
      <c r="D86" s="36"/>
      <c r="E86" s="36"/>
      <c r="F86" s="36"/>
      <c r="G86" s="36"/>
      <c r="H86" s="36"/>
      <c r="I86" s="127"/>
      <c r="J86" s="181">
        <f>BK86</f>
        <v>0</v>
      </c>
      <c r="K86" s="36"/>
      <c r="L86" s="40"/>
      <c r="M86" s="87"/>
      <c r="N86" s="88"/>
      <c r="O86" s="88"/>
      <c r="P86" s="182">
        <f>P87</f>
        <v>0</v>
      </c>
      <c r="Q86" s="88"/>
      <c r="R86" s="182">
        <f>R87</f>
        <v>71.273790000000005</v>
      </c>
      <c r="S86" s="88"/>
      <c r="T86" s="183">
        <f>T87</f>
        <v>167.49000000000001</v>
      </c>
      <c r="AT86" s="14" t="s">
        <v>74</v>
      </c>
      <c r="AU86" s="14" t="s">
        <v>96</v>
      </c>
      <c r="BK86" s="184">
        <f>BK87</f>
        <v>0</v>
      </c>
    </row>
    <row r="87" s="10" customFormat="1" ht="25.92" customHeight="1">
      <c r="B87" s="185"/>
      <c r="C87" s="186"/>
      <c r="D87" s="187" t="s">
        <v>74</v>
      </c>
      <c r="E87" s="188" t="s">
        <v>117</v>
      </c>
      <c r="F87" s="188" t="s">
        <v>118</v>
      </c>
      <c r="G87" s="186"/>
      <c r="H87" s="186"/>
      <c r="I87" s="189"/>
      <c r="J87" s="190">
        <f>BK87</f>
        <v>0</v>
      </c>
      <c r="K87" s="186"/>
      <c r="L87" s="191"/>
      <c r="M87" s="192"/>
      <c r="N87" s="193"/>
      <c r="O87" s="193"/>
      <c r="P87" s="194">
        <f>P88+P136+P162+P177+P199+P231</f>
        <v>0</v>
      </c>
      <c r="Q87" s="193"/>
      <c r="R87" s="194">
        <f>R88+R136+R162+R177+R199+R231</f>
        <v>71.273790000000005</v>
      </c>
      <c r="S87" s="193"/>
      <c r="T87" s="195">
        <f>T88+T136+T162+T177+T199+T231</f>
        <v>167.49000000000001</v>
      </c>
      <c r="AR87" s="196" t="s">
        <v>83</v>
      </c>
      <c r="AT87" s="197" t="s">
        <v>74</v>
      </c>
      <c r="AU87" s="197" t="s">
        <v>75</v>
      </c>
      <c r="AY87" s="196" t="s">
        <v>119</v>
      </c>
      <c r="BK87" s="198">
        <f>BK88+BK136+BK162+BK177+BK199+BK231</f>
        <v>0</v>
      </c>
    </row>
    <row r="88" s="10" customFormat="1" ht="22.8" customHeight="1">
      <c r="B88" s="185"/>
      <c r="C88" s="186"/>
      <c r="D88" s="187" t="s">
        <v>74</v>
      </c>
      <c r="E88" s="199" t="s">
        <v>83</v>
      </c>
      <c r="F88" s="199" t="s">
        <v>120</v>
      </c>
      <c r="G88" s="186"/>
      <c r="H88" s="186"/>
      <c r="I88" s="189"/>
      <c r="J88" s="200">
        <f>BK88</f>
        <v>0</v>
      </c>
      <c r="K88" s="186"/>
      <c r="L88" s="191"/>
      <c r="M88" s="192"/>
      <c r="N88" s="193"/>
      <c r="O88" s="193"/>
      <c r="P88" s="194">
        <f>SUM(P89:P135)</f>
        <v>0</v>
      </c>
      <c r="Q88" s="193"/>
      <c r="R88" s="194">
        <f>SUM(R89:R135)</f>
        <v>0.063300000000000009</v>
      </c>
      <c r="S88" s="193"/>
      <c r="T88" s="195">
        <f>SUM(T89:T135)</f>
        <v>167.49000000000001</v>
      </c>
      <c r="AR88" s="196" t="s">
        <v>83</v>
      </c>
      <c r="AT88" s="197" t="s">
        <v>74</v>
      </c>
      <c r="AU88" s="197" t="s">
        <v>83</v>
      </c>
      <c r="AY88" s="196" t="s">
        <v>119</v>
      </c>
      <c r="BK88" s="198">
        <f>SUM(BK89:BK135)</f>
        <v>0</v>
      </c>
    </row>
    <row r="89" s="1" customFormat="1" ht="20.4" customHeight="1">
      <c r="B89" s="35"/>
      <c r="C89" s="201" t="s">
        <v>83</v>
      </c>
      <c r="D89" s="201" t="s">
        <v>121</v>
      </c>
      <c r="E89" s="202" t="s">
        <v>122</v>
      </c>
      <c r="F89" s="203" t="s">
        <v>123</v>
      </c>
      <c r="G89" s="204" t="s">
        <v>124</v>
      </c>
      <c r="H89" s="205">
        <v>30</v>
      </c>
      <c r="I89" s="206"/>
      <c r="J89" s="207">
        <f>ROUND(I89*H89,2)</f>
        <v>0</v>
      </c>
      <c r="K89" s="203" t="s">
        <v>125</v>
      </c>
      <c r="L89" s="40"/>
      <c r="M89" s="208" t="s">
        <v>19</v>
      </c>
      <c r="N89" s="209" t="s">
        <v>46</v>
      </c>
      <c r="O89" s="76"/>
      <c r="P89" s="210">
        <f>O89*H89</f>
        <v>0</v>
      </c>
      <c r="Q89" s="210">
        <v>0</v>
      </c>
      <c r="R89" s="210">
        <f>Q89*H89</f>
        <v>0</v>
      </c>
      <c r="S89" s="210">
        <v>0.26000000000000001</v>
      </c>
      <c r="T89" s="211">
        <f>S89*H89</f>
        <v>7.8000000000000007</v>
      </c>
      <c r="AR89" s="14" t="s">
        <v>126</v>
      </c>
      <c r="AT89" s="14" t="s">
        <v>121</v>
      </c>
      <c r="AU89" s="14" t="s">
        <v>85</v>
      </c>
      <c r="AY89" s="14" t="s">
        <v>119</v>
      </c>
      <c r="BE89" s="212">
        <f>IF(N89="základní",J89,0)</f>
        <v>0</v>
      </c>
      <c r="BF89" s="212">
        <f>IF(N89="snížená",J89,0)</f>
        <v>0</v>
      </c>
      <c r="BG89" s="212">
        <f>IF(N89="zákl. přenesená",J89,0)</f>
        <v>0</v>
      </c>
      <c r="BH89" s="212">
        <f>IF(N89="sníž. přenesená",J89,0)</f>
        <v>0</v>
      </c>
      <c r="BI89" s="212">
        <f>IF(N89="nulová",J89,0)</f>
        <v>0</v>
      </c>
      <c r="BJ89" s="14" t="s">
        <v>83</v>
      </c>
      <c r="BK89" s="212">
        <f>ROUND(I89*H89,2)</f>
        <v>0</v>
      </c>
      <c r="BL89" s="14" t="s">
        <v>126</v>
      </c>
      <c r="BM89" s="14" t="s">
        <v>127</v>
      </c>
    </row>
    <row r="90" s="1" customFormat="1">
      <c r="B90" s="35"/>
      <c r="C90" s="36"/>
      <c r="D90" s="213" t="s">
        <v>128</v>
      </c>
      <c r="E90" s="36"/>
      <c r="F90" s="214" t="s">
        <v>129</v>
      </c>
      <c r="G90" s="36"/>
      <c r="H90" s="36"/>
      <c r="I90" s="127"/>
      <c r="J90" s="36"/>
      <c r="K90" s="36"/>
      <c r="L90" s="40"/>
      <c r="M90" s="215"/>
      <c r="N90" s="76"/>
      <c r="O90" s="76"/>
      <c r="P90" s="76"/>
      <c r="Q90" s="76"/>
      <c r="R90" s="76"/>
      <c r="S90" s="76"/>
      <c r="T90" s="77"/>
      <c r="AT90" s="14" t="s">
        <v>128</v>
      </c>
      <c r="AU90" s="14" t="s">
        <v>85</v>
      </c>
    </row>
    <row r="91" s="1" customFormat="1">
      <c r="B91" s="35"/>
      <c r="C91" s="36"/>
      <c r="D91" s="213" t="s">
        <v>130</v>
      </c>
      <c r="E91" s="36"/>
      <c r="F91" s="216" t="s">
        <v>131</v>
      </c>
      <c r="G91" s="36"/>
      <c r="H91" s="36"/>
      <c r="I91" s="127"/>
      <c r="J91" s="36"/>
      <c r="K91" s="36"/>
      <c r="L91" s="40"/>
      <c r="M91" s="215"/>
      <c r="N91" s="76"/>
      <c r="O91" s="76"/>
      <c r="P91" s="76"/>
      <c r="Q91" s="76"/>
      <c r="R91" s="76"/>
      <c r="S91" s="76"/>
      <c r="T91" s="77"/>
      <c r="AT91" s="14" t="s">
        <v>130</v>
      </c>
      <c r="AU91" s="14" t="s">
        <v>85</v>
      </c>
    </row>
    <row r="92" s="1" customFormat="1" ht="20.4" customHeight="1">
      <c r="B92" s="35"/>
      <c r="C92" s="201" t="s">
        <v>85</v>
      </c>
      <c r="D92" s="201" t="s">
        <v>121</v>
      </c>
      <c r="E92" s="202" t="s">
        <v>132</v>
      </c>
      <c r="F92" s="203" t="s">
        <v>133</v>
      </c>
      <c r="G92" s="204" t="s">
        <v>124</v>
      </c>
      <c r="H92" s="205">
        <v>94.5</v>
      </c>
      <c r="I92" s="206"/>
      <c r="J92" s="207">
        <f>ROUND(I92*H92,2)</f>
        <v>0</v>
      </c>
      <c r="K92" s="203" t="s">
        <v>125</v>
      </c>
      <c r="L92" s="40"/>
      <c r="M92" s="208" t="s">
        <v>19</v>
      </c>
      <c r="N92" s="209" t="s">
        <v>46</v>
      </c>
      <c r="O92" s="76"/>
      <c r="P92" s="210">
        <f>O92*H92</f>
        <v>0</v>
      </c>
      <c r="Q92" s="210">
        <v>0</v>
      </c>
      <c r="R92" s="210">
        <f>Q92*H92</f>
        <v>0</v>
      </c>
      <c r="S92" s="210">
        <v>0.29999999999999999</v>
      </c>
      <c r="T92" s="211">
        <f>S92*H92</f>
        <v>28.349999999999998</v>
      </c>
      <c r="AR92" s="14" t="s">
        <v>126</v>
      </c>
      <c r="AT92" s="14" t="s">
        <v>121</v>
      </c>
      <c r="AU92" s="14" t="s">
        <v>85</v>
      </c>
      <c r="AY92" s="14" t="s">
        <v>119</v>
      </c>
      <c r="BE92" s="212">
        <f>IF(N92="základní",J92,0)</f>
        <v>0</v>
      </c>
      <c r="BF92" s="212">
        <f>IF(N92="snížená",J92,0)</f>
        <v>0</v>
      </c>
      <c r="BG92" s="212">
        <f>IF(N92="zákl. přenesená",J92,0)</f>
        <v>0</v>
      </c>
      <c r="BH92" s="212">
        <f>IF(N92="sníž. přenesená",J92,0)</f>
        <v>0</v>
      </c>
      <c r="BI92" s="212">
        <f>IF(N92="nulová",J92,0)</f>
        <v>0</v>
      </c>
      <c r="BJ92" s="14" t="s">
        <v>83</v>
      </c>
      <c r="BK92" s="212">
        <f>ROUND(I92*H92,2)</f>
        <v>0</v>
      </c>
      <c r="BL92" s="14" t="s">
        <v>126</v>
      </c>
      <c r="BM92" s="14" t="s">
        <v>134</v>
      </c>
    </row>
    <row r="93" s="1" customFormat="1">
      <c r="B93" s="35"/>
      <c r="C93" s="36"/>
      <c r="D93" s="213" t="s">
        <v>128</v>
      </c>
      <c r="E93" s="36"/>
      <c r="F93" s="214" t="s">
        <v>135</v>
      </c>
      <c r="G93" s="36"/>
      <c r="H93" s="36"/>
      <c r="I93" s="127"/>
      <c r="J93" s="36"/>
      <c r="K93" s="36"/>
      <c r="L93" s="40"/>
      <c r="M93" s="215"/>
      <c r="N93" s="76"/>
      <c r="O93" s="76"/>
      <c r="P93" s="76"/>
      <c r="Q93" s="76"/>
      <c r="R93" s="76"/>
      <c r="S93" s="76"/>
      <c r="T93" s="77"/>
      <c r="AT93" s="14" t="s">
        <v>128</v>
      </c>
      <c r="AU93" s="14" t="s">
        <v>85</v>
      </c>
    </row>
    <row r="94" s="1" customFormat="1">
      <c r="B94" s="35"/>
      <c r="C94" s="36"/>
      <c r="D94" s="213" t="s">
        <v>130</v>
      </c>
      <c r="E94" s="36"/>
      <c r="F94" s="216" t="s">
        <v>136</v>
      </c>
      <c r="G94" s="36"/>
      <c r="H94" s="36"/>
      <c r="I94" s="127"/>
      <c r="J94" s="36"/>
      <c r="K94" s="36"/>
      <c r="L94" s="40"/>
      <c r="M94" s="215"/>
      <c r="N94" s="76"/>
      <c r="O94" s="76"/>
      <c r="P94" s="76"/>
      <c r="Q94" s="76"/>
      <c r="R94" s="76"/>
      <c r="S94" s="76"/>
      <c r="T94" s="77"/>
      <c r="AT94" s="14" t="s">
        <v>130</v>
      </c>
      <c r="AU94" s="14" t="s">
        <v>85</v>
      </c>
    </row>
    <row r="95" s="11" customFormat="1">
      <c r="B95" s="217"/>
      <c r="C95" s="218"/>
      <c r="D95" s="213" t="s">
        <v>137</v>
      </c>
      <c r="E95" s="219" t="s">
        <v>19</v>
      </c>
      <c r="F95" s="220" t="s">
        <v>138</v>
      </c>
      <c r="G95" s="218"/>
      <c r="H95" s="221">
        <v>94.5</v>
      </c>
      <c r="I95" s="222"/>
      <c r="J95" s="218"/>
      <c r="K95" s="218"/>
      <c r="L95" s="223"/>
      <c r="M95" s="224"/>
      <c r="N95" s="225"/>
      <c r="O95" s="225"/>
      <c r="P95" s="225"/>
      <c r="Q95" s="225"/>
      <c r="R95" s="225"/>
      <c r="S95" s="225"/>
      <c r="T95" s="226"/>
      <c r="AT95" s="227" t="s">
        <v>137</v>
      </c>
      <c r="AU95" s="227" t="s">
        <v>85</v>
      </c>
      <c r="AV95" s="11" t="s">
        <v>85</v>
      </c>
      <c r="AW95" s="11" t="s">
        <v>35</v>
      </c>
      <c r="AX95" s="11" t="s">
        <v>83</v>
      </c>
      <c r="AY95" s="227" t="s">
        <v>119</v>
      </c>
    </row>
    <row r="96" s="1" customFormat="1" ht="20.4" customHeight="1">
      <c r="B96" s="35"/>
      <c r="C96" s="201" t="s">
        <v>139</v>
      </c>
      <c r="D96" s="201" t="s">
        <v>121</v>
      </c>
      <c r="E96" s="202" t="s">
        <v>140</v>
      </c>
      <c r="F96" s="203" t="s">
        <v>141</v>
      </c>
      <c r="G96" s="204" t="s">
        <v>124</v>
      </c>
      <c r="H96" s="205">
        <v>30</v>
      </c>
      <c r="I96" s="206"/>
      <c r="J96" s="207">
        <f>ROUND(I96*H96,2)</f>
        <v>0</v>
      </c>
      <c r="K96" s="203" t="s">
        <v>125</v>
      </c>
      <c r="L96" s="40"/>
      <c r="M96" s="208" t="s">
        <v>19</v>
      </c>
      <c r="N96" s="209" t="s">
        <v>46</v>
      </c>
      <c r="O96" s="76"/>
      <c r="P96" s="210">
        <f>O96*H96</f>
        <v>0</v>
      </c>
      <c r="Q96" s="210">
        <v>0</v>
      </c>
      <c r="R96" s="210">
        <f>Q96*H96</f>
        <v>0</v>
      </c>
      <c r="S96" s="210">
        <v>0.22</v>
      </c>
      <c r="T96" s="211">
        <f>S96*H96</f>
        <v>6.5999999999999996</v>
      </c>
      <c r="AR96" s="14" t="s">
        <v>126</v>
      </c>
      <c r="AT96" s="14" t="s">
        <v>121</v>
      </c>
      <c r="AU96" s="14" t="s">
        <v>85</v>
      </c>
      <c r="AY96" s="14" t="s">
        <v>119</v>
      </c>
      <c r="BE96" s="212">
        <f>IF(N96="základní",J96,0)</f>
        <v>0</v>
      </c>
      <c r="BF96" s="212">
        <f>IF(N96="snížená",J96,0)</f>
        <v>0</v>
      </c>
      <c r="BG96" s="212">
        <f>IF(N96="zákl. přenesená",J96,0)</f>
        <v>0</v>
      </c>
      <c r="BH96" s="212">
        <f>IF(N96="sníž. přenesená",J96,0)</f>
        <v>0</v>
      </c>
      <c r="BI96" s="212">
        <f>IF(N96="nulová",J96,0)</f>
        <v>0</v>
      </c>
      <c r="BJ96" s="14" t="s">
        <v>83</v>
      </c>
      <c r="BK96" s="212">
        <f>ROUND(I96*H96,2)</f>
        <v>0</v>
      </c>
      <c r="BL96" s="14" t="s">
        <v>126</v>
      </c>
      <c r="BM96" s="14" t="s">
        <v>142</v>
      </c>
    </row>
    <row r="97" s="1" customFormat="1">
      <c r="B97" s="35"/>
      <c r="C97" s="36"/>
      <c r="D97" s="213" t="s">
        <v>128</v>
      </c>
      <c r="E97" s="36"/>
      <c r="F97" s="214" t="s">
        <v>143</v>
      </c>
      <c r="G97" s="36"/>
      <c r="H97" s="36"/>
      <c r="I97" s="127"/>
      <c r="J97" s="36"/>
      <c r="K97" s="36"/>
      <c r="L97" s="40"/>
      <c r="M97" s="215"/>
      <c r="N97" s="76"/>
      <c r="O97" s="76"/>
      <c r="P97" s="76"/>
      <c r="Q97" s="76"/>
      <c r="R97" s="76"/>
      <c r="S97" s="76"/>
      <c r="T97" s="77"/>
      <c r="AT97" s="14" t="s">
        <v>128</v>
      </c>
      <c r="AU97" s="14" t="s">
        <v>85</v>
      </c>
    </row>
    <row r="98" s="1" customFormat="1">
      <c r="B98" s="35"/>
      <c r="C98" s="36"/>
      <c r="D98" s="213" t="s">
        <v>130</v>
      </c>
      <c r="E98" s="36"/>
      <c r="F98" s="216" t="s">
        <v>136</v>
      </c>
      <c r="G98" s="36"/>
      <c r="H98" s="36"/>
      <c r="I98" s="127"/>
      <c r="J98" s="36"/>
      <c r="K98" s="36"/>
      <c r="L98" s="40"/>
      <c r="M98" s="215"/>
      <c r="N98" s="76"/>
      <c r="O98" s="76"/>
      <c r="P98" s="76"/>
      <c r="Q98" s="76"/>
      <c r="R98" s="76"/>
      <c r="S98" s="76"/>
      <c r="T98" s="77"/>
      <c r="AT98" s="14" t="s">
        <v>130</v>
      </c>
      <c r="AU98" s="14" t="s">
        <v>85</v>
      </c>
    </row>
    <row r="99" s="1" customFormat="1" ht="20.4" customHeight="1">
      <c r="B99" s="35"/>
      <c r="C99" s="201" t="s">
        <v>126</v>
      </c>
      <c r="D99" s="201" t="s">
        <v>121</v>
      </c>
      <c r="E99" s="202" t="s">
        <v>144</v>
      </c>
      <c r="F99" s="203" t="s">
        <v>145</v>
      </c>
      <c r="G99" s="204" t="s">
        <v>124</v>
      </c>
      <c r="H99" s="205">
        <v>680</v>
      </c>
      <c r="I99" s="206"/>
      <c r="J99" s="207">
        <f>ROUND(I99*H99,2)</f>
        <v>0</v>
      </c>
      <c r="K99" s="203" t="s">
        <v>125</v>
      </c>
      <c r="L99" s="40"/>
      <c r="M99" s="208" t="s">
        <v>19</v>
      </c>
      <c r="N99" s="209" t="s">
        <v>46</v>
      </c>
      <c r="O99" s="76"/>
      <c r="P99" s="210">
        <f>O99*H99</f>
        <v>0</v>
      </c>
      <c r="Q99" s="210">
        <v>9.0000000000000006E-05</v>
      </c>
      <c r="R99" s="210">
        <f>Q99*H99</f>
        <v>0.061200000000000004</v>
      </c>
      <c r="S99" s="210">
        <v>0.128</v>
      </c>
      <c r="T99" s="211">
        <f>S99*H99</f>
        <v>87.040000000000006</v>
      </c>
      <c r="AR99" s="14" t="s">
        <v>126</v>
      </c>
      <c r="AT99" s="14" t="s">
        <v>121</v>
      </c>
      <c r="AU99" s="14" t="s">
        <v>85</v>
      </c>
      <c r="AY99" s="14" t="s">
        <v>119</v>
      </c>
      <c r="BE99" s="212">
        <f>IF(N99="základní",J99,0)</f>
        <v>0</v>
      </c>
      <c r="BF99" s="212">
        <f>IF(N99="snížená",J99,0)</f>
        <v>0</v>
      </c>
      <c r="BG99" s="212">
        <f>IF(N99="zákl. přenesená",J99,0)</f>
        <v>0</v>
      </c>
      <c r="BH99" s="212">
        <f>IF(N99="sníž. přenesená",J99,0)</f>
        <v>0</v>
      </c>
      <c r="BI99" s="212">
        <f>IF(N99="nulová",J99,0)</f>
        <v>0</v>
      </c>
      <c r="BJ99" s="14" t="s">
        <v>83</v>
      </c>
      <c r="BK99" s="212">
        <f>ROUND(I99*H99,2)</f>
        <v>0</v>
      </c>
      <c r="BL99" s="14" t="s">
        <v>126</v>
      </c>
      <c r="BM99" s="14" t="s">
        <v>146</v>
      </c>
    </row>
    <row r="100" s="1" customFormat="1">
      <c r="B100" s="35"/>
      <c r="C100" s="36"/>
      <c r="D100" s="213" t="s">
        <v>128</v>
      </c>
      <c r="E100" s="36"/>
      <c r="F100" s="214" t="s">
        <v>147</v>
      </c>
      <c r="G100" s="36"/>
      <c r="H100" s="36"/>
      <c r="I100" s="127"/>
      <c r="J100" s="36"/>
      <c r="K100" s="36"/>
      <c r="L100" s="40"/>
      <c r="M100" s="215"/>
      <c r="N100" s="76"/>
      <c r="O100" s="76"/>
      <c r="P100" s="76"/>
      <c r="Q100" s="76"/>
      <c r="R100" s="76"/>
      <c r="S100" s="76"/>
      <c r="T100" s="77"/>
      <c r="AT100" s="14" t="s">
        <v>128</v>
      </c>
      <c r="AU100" s="14" t="s">
        <v>85</v>
      </c>
    </row>
    <row r="101" s="1" customFormat="1">
      <c r="B101" s="35"/>
      <c r="C101" s="36"/>
      <c r="D101" s="213" t="s">
        <v>130</v>
      </c>
      <c r="E101" s="36"/>
      <c r="F101" s="216" t="s">
        <v>148</v>
      </c>
      <c r="G101" s="36"/>
      <c r="H101" s="36"/>
      <c r="I101" s="127"/>
      <c r="J101" s="36"/>
      <c r="K101" s="36"/>
      <c r="L101" s="40"/>
      <c r="M101" s="215"/>
      <c r="N101" s="76"/>
      <c r="O101" s="76"/>
      <c r="P101" s="76"/>
      <c r="Q101" s="76"/>
      <c r="R101" s="76"/>
      <c r="S101" s="76"/>
      <c r="T101" s="77"/>
      <c r="AT101" s="14" t="s">
        <v>130</v>
      </c>
      <c r="AU101" s="14" t="s">
        <v>85</v>
      </c>
    </row>
    <row r="102" s="1" customFormat="1" ht="20.4" customHeight="1">
      <c r="B102" s="35"/>
      <c r="C102" s="201" t="s">
        <v>149</v>
      </c>
      <c r="D102" s="201" t="s">
        <v>121</v>
      </c>
      <c r="E102" s="202" t="s">
        <v>150</v>
      </c>
      <c r="F102" s="203" t="s">
        <v>151</v>
      </c>
      <c r="G102" s="204" t="s">
        <v>152</v>
      </c>
      <c r="H102" s="205">
        <v>130</v>
      </c>
      <c r="I102" s="206"/>
      <c r="J102" s="207">
        <f>ROUND(I102*H102,2)</f>
        <v>0</v>
      </c>
      <c r="K102" s="203" t="s">
        <v>125</v>
      </c>
      <c r="L102" s="40"/>
      <c r="M102" s="208" t="s">
        <v>19</v>
      </c>
      <c r="N102" s="209" t="s">
        <v>46</v>
      </c>
      <c r="O102" s="76"/>
      <c r="P102" s="210">
        <f>O102*H102</f>
        <v>0</v>
      </c>
      <c r="Q102" s="210">
        <v>0</v>
      </c>
      <c r="R102" s="210">
        <f>Q102*H102</f>
        <v>0</v>
      </c>
      <c r="S102" s="210">
        <v>0.28999999999999998</v>
      </c>
      <c r="T102" s="211">
        <f>S102*H102</f>
        <v>37.699999999999996</v>
      </c>
      <c r="AR102" s="14" t="s">
        <v>126</v>
      </c>
      <c r="AT102" s="14" t="s">
        <v>121</v>
      </c>
      <c r="AU102" s="14" t="s">
        <v>85</v>
      </c>
      <c r="AY102" s="14" t="s">
        <v>119</v>
      </c>
      <c r="BE102" s="212">
        <f>IF(N102="základní",J102,0)</f>
        <v>0</v>
      </c>
      <c r="BF102" s="212">
        <f>IF(N102="snížená",J102,0)</f>
        <v>0</v>
      </c>
      <c r="BG102" s="212">
        <f>IF(N102="zákl. přenesená",J102,0)</f>
        <v>0</v>
      </c>
      <c r="BH102" s="212">
        <f>IF(N102="sníž. přenesená",J102,0)</f>
        <v>0</v>
      </c>
      <c r="BI102" s="212">
        <f>IF(N102="nulová",J102,0)</f>
        <v>0</v>
      </c>
      <c r="BJ102" s="14" t="s">
        <v>83</v>
      </c>
      <c r="BK102" s="212">
        <f>ROUND(I102*H102,2)</f>
        <v>0</v>
      </c>
      <c r="BL102" s="14" t="s">
        <v>126</v>
      </c>
      <c r="BM102" s="14" t="s">
        <v>153</v>
      </c>
    </row>
    <row r="103" s="1" customFormat="1">
      <c r="B103" s="35"/>
      <c r="C103" s="36"/>
      <c r="D103" s="213" t="s">
        <v>128</v>
      </c>
      <c r="E103" s="36"/>
      <c r="F103" s="214" t="s">
        <v>154</v>
      </c>
      <c r="G103" s="36"/>
      <c r="H103" s="36"/>
      <c r="I103" s="127"/>
      <c r="J103" s="36"/>
      <c r="K103" s="36"/>
      <c r="L103" s="40"/>
      <c r="M103" s="215"/>
      <c r="N103" s="76"/>
      <c r="O103" s="76"/>
      <c r="P103" s="76"/>
      <c r="Q103" s="76"/>
      <c r="R103" s="76"/>
      <c r="S103" s="76"/>
      <c r="T103" s="77"/>
      <c r="AT103" s="14" t="s">
        <v>128</v>
      </c>
      <c r="AU103" s="14" t="s">
        <v>85</v>
      </c>
    </row>
    <row r="104" s="1" customFormat="1">
      <c r="B104" s="35"/>
      <c r="C104" s="36"/>
      <c r="D104" s="213" t="s">
        <v>130</v>
      </c>
      <c r="E104" s="36"/>
      <c r="F104" s="216" t="s">
        <v>155</v>
      </c>
      <c r="G104" s="36"/>
      <c r="H104" s="36"/>
      <c r="I104" s="127"/>
      <c r="J104" s="36"/>
      <c r="K104" s="36"/>
      <c r="L104" s="40"/>
      <c r="M104" s="215"/>
      <c r="N104" s="76"/>
      <c r="O104" s="76"/>
      <c r="P104" s="76"/>
      <c r="Q104" s="76"/>
      <c r="R104" s="76"/>
      <c r="S104" s="76"/>
      <c r="T104" s="77"/>
      <c r="AT104" s="14" t="s">
        <v>130</v>
      </c>
      <c r="AU104" s="14" t="s">
        <v>85</v>
      </c>
    </row>
    <row r="105" s="1" customFormat="1" ht="20.4" customHeight="1">
      <c r="B105" s="35"/>
      <c r="C105" s="201" t="s">
        <v>156</v>
      </c>
      <c r="D105" s="201" t="s">
        <v>121</v>
      </c>
      <c r="E105" s="202" t="s">
        <v>157</v>
      </c>
      <c r="F105" s="203" t="s">
        <v>158</v>
      </c>
      <c r="G105" s="204" t="s">
        <v>159</v>
      </c>
      <c r="H105" s="205">
        <v>12.75</v>
      </c>
      <c r="I105" s="206"/>
      <c r="J105" s="207">
        <f>ROUND(I105*H105,2)</f>
        <v>0</v>
      </c>
      <c r="K105" s="203" t="s">
        <v>125</v>
      </c>
      <c r="L105" s="40"/>
      <c r="M105" s="208" t="s">
        <v>19</v>
      </c>
      <c r="N105" s="209" t="s">
        <v>46</v>
      </c>
      <c r="O105" s="76"/>
      <c r="P105" s="210">
        <f>O105*H105</f>
        <v>0</v>
      </c>
      <c r="Q105" s="210">
        <v>0</v>
      </c>
      <c r="R105" s="210">
        <f>Q105*H105</f>
        <v>0</v>
      </c>
      <c r="S105" s="210">
        <v>0</v>
      </c>
      <c r="T105" s="211">
        <f>S105*H105</f>
        <v>0</v>
      </c>
      <c r="AR105" s="14" t="s">
        <v>126</v>
      </c>
      <c r="AT105" s="14" t="s">
        <v>121</v>
      </c>
      <c r="AU105" s="14" t="s">
        <v>85</v>
      </c>
      <c r="AY105" s="14" t="s">
        <v>119</v>
      </c>
      <c r="BE105" s="212">
        <f>IF(N105="základní",J105,0)</f>
        <v>0</v>
      </c>
      <c r="BF105" s="212">
        <f>IF(N105="snížená",J105,0)</f>
        <v>0</v>
      </c>
      <c r="BG105" s="212">
        <f>IF(N105="zákl. přenesená",J105,0)</f>
        <v>0</v>
      </c>
      <c r="BH105" s="212">
        <f>IF(N105="sníž. přenesená",J105,0)</f>
        <v>0</v>
      </c>
      <c r="BI105" s="212">
        <f>IF(N105="nulová",J105,0)</f>
        <v>0</v>
      </c>
      <c r="BJ105" s="14" t="s">
        <v>83</v>
      </c>
      <c r="BK105" s="212">
        <f>ROUND(I105*H105,2)</f>
        <v>0</v>
      </c>
      <c r="BL105" s="14" t="s">
        <v>126</v>
      </c>
      <c r="BM105" s="14" t="s">
        <v>160</v>
      </c>
    </row>
    <row r="106" s="1" customFormat="1">
      <c r="B106" s="35"/>
      <c r="C106" s="36"/>
      <c r="D106" s="213" t="s">
        <v>128</v>
      </c>
      <c r="E106" s="36"/>
      <c r="F106" s="214" t="s">
        <v>161</v>
      </c>
      <c r="G106" s="36"/>
      <c r="H106" s="36"/>
      <c r="I106" s="127"/>
      <c r="J106" s="36"/>
      <c r="K106" s="36"/>
      <c r="L106" s="40"/>
      <c r="M106" s="215"/>
      <c r="N106" s="76"/>
      <c r="O106" s="76"/>
      <c r="P106" s="76"/>
      <c r="Q106" s="76"/>
      <c r="R106" s="76"/>
      <c r="S106" s="76"/>
      <c r="T106" s="77"/>
      <c r="AT106" s="14" t="s">
        <v>128</v>
      </c>
      <c r="AU106" s="14" t="s">
        <v>85</v>
      </c>
    </row>
    <row r="107" s="1" customFormat="1">
      <c r="B107" s="35"/>
      <c r="C107" s="36"/>
      <c r="D107" s="213" t="s">
        <v>130</v>
      </c>
      <c r="E107" s="36"/>
      <c r="F107" s="216" t="s">
        <v>162</v>
      </c>
      <c r="G107" s="36"/>
      <c r="H107" s="36"/>
      <c r="I107" s="127"/>
      <c r="J107" s="36"/>
      <c r="K107" s="36"/>
      <c r="L107" s="40"/>
      <c r="M107" s="215"/>
      <c r="N107" s="76"/>
      <c r="O107" s="76"/>
      <c r="P107" s="76"/>
      <c r="Q107" s="76"/>
      <c r="R107" s="76"/>
      <c r="S107" s="76"/>
      <c r="T107" s="77"/>
      <c r="AT107" s="14" t="s">
        <v>130</v>
      </c>
      <c r="AU107" s="14" t="s">
        <v>85</v>
      </c>
    </row>
    <row r="108" s="11" customFormat="1">
      <c r="B108" s="217"/>
      <c r="C108" s="218"/>
      <c r="D108" s="213" t="s">
        <v>137</v>
      </c>
      <c r="E108" s="219" t="s">
        <v>19</v>
      </c>
      <c r="F108" s="220" t="s">
        <v>163</v>
      </c>
      <c r="G108" s="218"/>
      <c r="H108" s="221">
        <v>12.75</v>
      </c>
      <c r="I108" s="222"/>
      <c r="J108" s="218"/>
      <c r="K108" s="218"/>
      <c r="L108" s="223"/>
      <c r="M108" s="224"/>
      <c r="N108" s="225"/>
      <c r="O108" s="225"/>
      <c r="P108" s="225"/>
      <c r="Q108" s="225"/>
      <c r="R108" s="225"/>
      <c r="S108" s="225"/>
      <c r="T108" s="226"/>
      <c r="AT108" s="227" t="s">
        <v>137</v>
      </c>
      <c r="AU108" s="227" t="s">
        <v>85</v>
      </c>
      <c r="AV108" s="11" t="s">
        <v>85</v>
      </c>
      <c r="AW108" s="11" t="s">
        <v>35</v>
      </c>
      <c r="AX108" s="11" t="s">
        <v>83</v>
      </c>
      <c r="AY108" s="227" t="s">
        <v>119</v>
      </c>
    </row>
    <row r="109" s="1" customFormat="1" ht="20.4" customHeight="1">
      <c r="B109" s="35"/>
      <c r="C109" s="201" t="s">
        <v>164</v>
      </c>
      <c r="D109" s="201" t="s">
        <v>121</v>
      </c>
      <c r="E109" s="202" t="s">
        <v>165</v>
      </c>
      <c r="F109" s="203" t="s">
        <v>166</v>
      </c>
      <c r="G109" s="204" t="s">
        <v>124</v>
      </c>
      <c r="H109" s="205">
        <v>140</v>
      </c>
      <c r="I109" s="206"/>
      <c r="J109" s="207">
        <f>ROUND(I109*H109,2)</f>
        <v>0</v>
      </c>
      <c r="K109" s="203" t="s">
        <v>125</v>
      </c>
      <c r="L109" s="40"/>
      <c r="M109" s="208" t="s">
        <v>19</v>
      </c>
      <c r="N109" s="209" t="s">
        <v>46</v>
      </c>
      <c r="O109" s="76"/>
      <c r="P109" s="210">
        <f>O109*H109</f>
        <v>0</v>
      </c>
      <c r="Q109" s="210">
        <v>0</v>
      </c>
      <c r="R109" s="210">
        <f>Q109*H109</f>
        <v>0</v>
      </c>
      <c r="S109" s="210">
        <v>0</v>
      </c>
      <c r="T109" s="211">
        <f>S109*H109</f>
        <v>0</v>
      </c>
      <c r="AR109" s="14" t="s">
        <v>126</v>
      </c>
      <c r="AT109" s="14" t="s">
        <v>121</v>
      </c>
      <c r="AU109" s="14" t="s">
        <v>85</v>
      </c>
      <c r="AY109" s="14" t="s">
        <v>119</v>
      </c>
      <c r="BE109" s="212">
        <f>IF(N109="základní",J109,0)</f>
        <v>0</v>
      </c>
      <c r="BF109" s="212">
        <f>IF(N109="snížená",J109,0)</f>
        <v>0</v>
      </c>
      <c r="BG109" s="212">
        <f>IF(N109="zákl. přenesená",J109,0)</f>
        <v>0</v>
      </c>
      <c r="BH109" s="212">
        <f>IF(N109="sníž. přenesená",J109,0)</f>
        <v>0</v>
      </c>
      <c r="BI109" s="212">
        <f>IF(N109="nulová",J109,0)</f>
        <v>0</v>
      </c>
      <c r="BJ109" s="14" t="s">
        <v>83</v>
      </c>
      <c r="BK109" s="212">
        <f>ROUND(I109*H109,2)</f>
        <v>0</v>
      </c>
      <c r="BL109" s="14" t="s">
        <v>126</v>
      </c>
      <c r="BM109" s="14" t="s">
        <v>167</v>
      </c>
    </row>
    <row r="110" s="1" customFormat="1">
      <c r="B110" s="35"/>
      <c r="C110" s="36"/>
      <c r="D110" s="213" t="s">
        <v>128</v>
      </c>
      <c r="E110" s="36"/>
      <c r="F110" s="214" t="s">
        <v>168</v>
      </c>
      <c r="G110" s="36"/>
      <c r="H110" s="36"/>
      <c r="I110" s="127"/>
      <c r="J110" s="36"/>
      <c r="K110" s="36"/>
      <c r="L110" s="40"/>
      <c r="M110" s="215"/>
      <c r="N110" s="76"/>
      <c r="O110" s="76"/>
      <c r="P110" s="76"/>
      <c r="Q110" s="76"/>
      <c r="R110" s="76"/>
      <c r="S110" s="76"/>
      <c r="T110" s="77"/>
      <c r="AT110" s="14" t="s">
        <v>128</v>
      </c>
      <c r="AU110" s="14" t="s">
        <v>85</v>
      </c>
    </row>
    <row r="111" s="1" customFormat="1">
      <c r="B111" s="35"/>
      <c r="C111" s="36"/>
      <c r="D111" s="213" t="s">
        <v>130</v>
      </c>
      <c r="E111" s="36"/>
      <c r="F111" s="216" t="s">
        <v>169</v>
      </c>
      <c r="G111" s="36"/>
      <c r="H111" s="36"/>
      <c r="I111" s="127"/>
      <c r="J111" s="36"/>
      <c r="K111" s="36"/>
      <c r="L111" s="40"/>
      <c r="M111" s="215"/>
      <c r="N111" s="76"/>
      <c r="O111" s="76"/>
      <c r="P111" s="76"/>
      <c r="Q111" s="76"/>
      <c r="R111" s="76"/>
      <c r="S111" s="76"/>
      <c r="T111" s="77"/>
      <c r="AT111" s="14" t="s">
        <v>130</v>
      </c>
      <c r="AU111" s="14" t="s">
        <v>85</v>
      </c>
    </row>
    <row r="112" s="1" customFormat="1" ht="20.4" customHeight="1">
      <c r="B112" s="35"/>
      <c r="C112" s="228" t="s">
        <v>170</v>
      </c>
      <c r="D112" s="228" t="s">
        <v>171</v>
      </c>
      <c r="E112" s="229" t="s">
        <v>172</v>
      </c>
      <c r="F112" s="230" t="s">
        <v>173</v>
      </c>
      <c r="G112" s="231" t="s">
        <v>174</v>
      </c>
      <c r="H112" s="232">
        <v>35.700000000000003</v>
      </c>
      <c r="I112" s="233"/>
      <c r="J112" s="234">
        <f>ROUND(I112*H112,2)</f>
        <v>0</v>
      </c>
      <c r="K112" s="230" t="s">
        <v>125</v>
      </c>
      <c r="L112" s="235"/>
      <c r="M112" s="236" t="s">
        <v>19</v>
      </c>
      <c r="N112" s="237" t="s">
        <v>46</v>
      </c>
      <c r="O112" s="76"/>
      <c r="P112" s="210">
        <f>O112*H112</f>
        <v>0</v>
      </c>
      <c r="Q112" s="210">
        <v>0</v>
      </c>
      <c r="R112" s="210">
        <f>Q112*H112</f>
        <v>0</v>
      </c>
      <c r="S112" s="210">
        <v>0</v>
      </c>
      <c r="T112" s="211">
        <f>S112*H112</f>
        <v>0</v>
      </c>
      <c r="AR112" s="14" t="s">
        <v>170</v>
      </c>
      <c r="AT112" s="14" t="s">
        <v>171</v>
      </c>
      <c r="AU112" s="14" t="s">
        <v>85</v>
      </c>
      <c r="AY112" s="14" t="s">
        <v>119</v>
      </c>
      <c r="BE112" s="212">
        <f>IF(N112="základní",J112,0)</f>
        <v>0</v>
      </c>
      <c r="BF112" s="212">
        <f>IF(N112="snížená",J112,0)</f>
        <v>0</v>
      </c>
      <c r="BG112" s="212">
        <f>IF(N112="zákl. přenesená",J112,0)</f>
        <v>0</v>
      </c>
      <c r="BH112" s="212">
        <f>IF(N112="sníž. přenesená",J112,0)</f>
        <v>0</v>
      </c>
      <c r="BI112" s="212">
        <f>IF(N112="nulová",J112,0)</f>
        <v>0</v>
      </c>
      <c r="BJ112" s="14" t="s">
        <v>83</v>
      </c>
      <c r="BK112" s="212">
        <f>ROUND(I112*H112,2)</f>
        <v>0</v>
      </c>
      <c r="BL112" s="14" t="s">
        <v>126</v>
      </c>
      <c r="BM112" s="14" t="s">
        <v>175</v>
      </c>
    </row>
    <row r="113" s="1" customFormat="1">
      <c r="B113" s="35"/>
      <c r="C113" s="36"/>
      <c r="D113" s="213" t="s">
        <v>128</v>
      </c>
      <c r="E113" s="36"/>
      <c r="F113" s="214" t="s">
        <v>173</v>
      </c>
      <c r="G113" s="36"/>
      <c r="H113" s="36"/>
      <c r="I113" s="127"/>
      <c r="J113" s="36"/>
      <c r="K113" s="36"/>
      <c r="L113" s="40"/>
      <c r="M113" s="215"/>
      <c r="N113" s="76"/>
      <c r="O113" s="76"/>
      <c r="P113" s="76"/>
      <c r="Q113" s="76"/>
      <c r="R113" s="76"/>
      <c r="S113" s="76"/>
      <c r="T113" s="77"/>
      <c r="AT113" s="14" t="s">
        <v>128</v>
      </c>
      <c r="AU113" s="14" t="s">
        <v>85</v>
      </c>
    </row>
    <row r="114" s="1" customFormat="1">
      <c r="B114" s="35"/>
      <c r="C114" s="36"/>
      <c r="D114" s="213" t="s">
        <v>176</v>
      </c>
      <c r="E114" s="36"/>
      <c r="F114" s="216" t="s">
        <v>177</v>
      </c>
      <c r="G114" s="36"/>
      <c r="H114" s="36"/>
      <c r="I114" s="127"/>
      <c r="J114" s="36"/>
      <c r="K114" s="36"/>
      <c r="L114" s="40"/>
      <c r="M114" s="215"/>
      <c r="N114" s="76"/>
      <c r="O114" s="76"/>
      <c r="P114" s="76"/>
      <c r="Q114" s="76"/>
      <c r="R114" s="76"/>
      <c r="S114" s="76"/>
      <c r="T114" s="77"/>
      <c r="AT114" s="14" t="s">
        <v>176</v>
      </c>
      <c r="AU114" s="14" t="s">
        <v>85</v>
      </c>
    </row>
    <row r="115" s="11" customFormat="1">
      <c r="B115" s="217"/>
      <c r="C115" s="218"/>
      <c r="D115" s="213" t="s">
        <v>137</v>
      </c>
      <c r="E115" s="219" t="s">
        <v>19</v>
      </c>
      <c r="F115" s="220" t="s">
        <v>178</v>
      </c>
      <c r="G115" s="218"/>
      <c r="H115" s="221">
        <v>35.700000000000003</v>
      </c>
      <c r="I115" s="222"/>
      <c r="J115" s="218"/>
      <c r="K115" s="218"/>
      <c r="L115" s="223"/>
      <c r="M115" s="224"/>
      <c r="N115" s="225"/>
      <c r="O115" s="225"/>
      <c r="P115" s="225"/>
      <c r="Q115" s="225"/>
      <c r="R115" s="225"/>
      <c r="S115" s="225"/>
      <c r="T115" s="226"/>
      <c r="AT115" s="227" t="s">
        <v>137</v>
      </c>
      <c r="AU115" s="227" t="s">
        <v>85</v>
      </c>
      <c r="AV115" s="11" t="s">
        <v>85</v>
      </c>
      <c r="AW115" s="11" t="s">
        <v>35</v>
      </c>
      <c r="AX115" s="11" t="s">
        <v>83</v>
      </c>
      <c r="AY115" s="227" t="s">
        <v>119</v>
      </c>
    </row>
    <row r="116" s="1" customFormat="1" ht="20.4" customHeight="1">
      <c r="B116" s="35"/>
      <c r="C116" s="201" t="s">
        <v>179</v>
      </c>
      <c r="D116" s="201" t="s">
        <v>121</v>
      </c>
      <c r="E116" s="202" t="s">
        <v>180</v>
      </c>
      <c r="F116" s="203" t="s">
        <v>181</v>
      </c>
      <c r="G116" s="204" t="s">
        <v>124</v>
      </c>
      <c r="H116" s="205">
        <v>140</v>
      </c>
      <c r="I116" s="206"/>
      <c r="J116" s="207">
        <f>ROUND(I116*H116,2)</f>
        <v>0</v>
      </c>
      <c r="K116" s="203" t="s">
        <v>125</v>
      </c>
      <c r="L116" s="40"/>
      <c r="M116" s="208" t="s">
        <v>19</v>
      </c>
      <c r="N116" s="209" t="s">
        <v>46</v>
      </c>
      <c r="O116" s="76"/>
      <c r="P116" s="210">
        <f>O116*H116</f>
        <v>0</v>
      </c>
      <c r="Q116" s="210">
        <v>0</v>
      </c>
      <c r="R116" s="210">
        <f>Q116*H116</f>
        <v>0</v>
      </c>
      <c r="S116" s="210">
        <v>0</v>
      </c>
      <c r="T116" s="211">
        <f>S116*H116</f>
        <v>0</v>
      </c>
      <c r="AR116" s="14" t="s">
        <v>126</v>
      </c>
      <c r="AT116" s="14" t="s">
        <v>121</v>
      </c>
      <c r="AU116" s="14" t="s">
        <v>85</v>
      </c>
      <c r="AY116" s="14" t="s">
        <v>119</v>
      </c>
      <c r="BE116" s="212">
        <f>IF(N116="základní",J116,0)</f>
        <v>0</v>
      </c>
      <c r="BF116" s="212">
        <f>IF(N116="snížená",J116,0)</f>
        <v>0</v>
      </c>
      <c r="BG116" s="212">
        <f>IF(N116="zákl. přenesená",J116,0)</f>
        <v>0</v>
      </c>
      <c r="BH116" s="212">
        <f>IF(N116="sníž. přenesená",J116,0)</f>
        <v>0</v>
      </c>
      <c r="BI116" s="212">
        <f>IF(N116="nulová",J116,0)</f>
        <v>0</v>
      </c>
      <c r="BJ116" s="14" t="s">
        <v>83</v>
      </c>
      <c r="BK116" s="212">
        <f>ROUND(I116*H116,2)</f>
        <v>0</v>
      </c>
      <c r="BL116" s="14" t="s">
        <v>126</v>
      </c>
      <c r="BM116" s="14" t="s">
        <v>182</v>
      </c>
    </row>
    <row r="117" s="1" customFormat="1">
      <c r="B117" s="35"/>
      <c r="C117" s="36"/>
      <c r="D117" s="213" t="s">
        <v>128</v>
      </c>
      <c r="E117" s="36"/>
      <c r="F117" s="214" t="s">
        <v>183</v>
      </c>
      <c r="G117" s="36"/>
      <c r="H117" s="36"/>
      <c r="I117" s="127"/>
      <c r="J117" s="36"/>
      <c r="K117" s="36"/>
      <c r="L117" s="40"/>
      <c r="M117" s="215"/>
      <c r="N117" s="76"/>
      <c r="O117" s="76"/>
      <c r="P117" s="76"/>
      <c r="Q117" s="76"/>
      <c r="R117" s="76"/>
      <c r="S117" s="76"/>
      <c r="T117" s="77"/>
      <c r="AT117" s="14" t="s">
        <v>128</v>
      </c>
      <c r="AU117" s="14" t="s">
        <v>85</v>
      </c>
    </row>
    <row r="118" s="1" customFormat="1">
      <c r="B118" s="35"/>
      <c r="C118" s="36"/>
      <c r="D118" s="213" t="s">
        <v>130</v>
      </c>
      <c r="E118" s="36"/>
      <c r="F118" s="216" t="s">
        <v>184</v>
      </c>
      <c r="G118" s="36"/>
      <c r="H118" s="36"/>
      <c r="I118" s="127"/>
      <c r="J118" s="36"/>
      <c r="K118" s="36"/>
      <c r="L118" s="40"/>
      <c r="M118" s="215"/>
      <c r="N118" s="76"/>
      <c r="O118" s="76"/>
      <c r="P118" s="76"/>
      <c r="Q118" s="76"/>
      <c r="R118" s="76"/>
      <c r="S118" s="76"/>
      <c r="T118" s="77"/>
      <c r="AT118" s="14" t="s">
        <v>130</v>
      </c>
      <c r="AU118" s="14" t="s">
        <v>85</v>
      </c>
    </row>
    <row r="119" s="11" customFormat="1">
      <c r="B119" s="217"/>
      <c r="C119" s="218"/>
      <c r="D119" s="213" t="s">
        <v>137</v>
      </c>
      <c r="E119" s="219" t="s">
        <v>19</v>
      </c>
      <c r="F119" s="220" t="s">
        <v>185</v>
      </c>
      <c r="G119" s="218"/>
      <c r="H119" s="221">
        <v>140</v>
      </c>
      <c r="I119" s="222"/>
      <c r="J119" s="218"/>
      <c r="K119" s="218"/>
      <c r="L119" s="223"/>
      <c r="M119" s="224"/>
      <c r="N119" s="225"/>
      <c r="O119" s="225"/>
      <c r="P119" s="225"/>
      <c r="Q119" s="225"/>
      <c r="R119" s="225"/>
      <c r="S119" s="225"/>
      <c r="T119" s="226"/>
      <c r="AT119" s="227" t="s">
        <v>137</v>
      </c>
      <c r="AU119" s="227" t="s">
        <v>85</v>
      </c>
      <c r="AV119" s="11" t="s">
        <v>85</v>
      </c>
      <c r="AW119" s="11" t="s">
        <v>35</v>
      </c>
      <c r="AX119" s="11" t="s">
        <v>83</v>
      </c>
      <c r="AY119" s="227" t="s">
        <v>119</v>
      </c>
    </row>
    <row r="120" s="1" customFormat="1" ht="20.4" customHeight="1">
      <c r="B120" s="35"/>
      <c r="C120" s="228" t="s">
        <v>186</v>
      </c>
      <c r="D120" s="228" t="s">
        <v>171</v>
      </c>
      <c r="E120" s="229" t="s">
        <v>187</v>
      </c>
      <c r="F120" s="230" t="s">
        <v>188</v>
      </c>
      <c r="G120" s="231" t="s">
        <v>189</v>
      </c>
      <c r="H120" s="232">
        <v>2.1000000000000001</v>
      </c>
      <c r="I120" s="233"/>
      <c r="J120" s="234">
        <f>ROUND(I120*H120,2)</f>
        <v>0</v>
      </c>
      <c r="K120" s="230" t="s">
        <v>125</v>
      </c>
      <c r="L120" s="235"/>
      <c r="M120" s="236" t="s">
        <v>19</v>
      </c>
      <c r="N120" s="237" t="s">
        <v>46</v>
      </c>
      <c r="O120" s="76"/>
      <c r="P120" s="210">
        <f>O120*H120</f>
        <v>0</v>
      </c>
      <c r="Q120" s="210">
        <v>0.001</v>
      </c>
      <c r="R120" s="210">
        <f>Q120*H120</f>
        <v>0.0021000000000000003</v>
      </c>
      <c r="S120" s="210">
        <v>0</v>
      </c>
      <c r="T120" s="211">
        <f>S120*H120</f>
        <v>0</v>
      </c>
      <c r="AR120" s="14" t="s">
        <v>170</v>
      </c>
      <c r="AT120" s="14" t="s">
        <v>171</v>
      </c>
      <c r="AU120" s="14" t="s">
        <v>85</v>
      </c>
      <c r="AY120" s="14" t="s">
        <v>119</v>
      </c>
      <c r="BE120" s="212">
        <f>IF(N120="základní",J120,0)</f>
        <v>0</v>
      </c>
      <c r="BF120" s="212">
        <f>IF(N120="snížená",J120,0)</f>
        <v>0</v>
      </c>
      <c r="BG120" s="212">
        <f>IF(N120="zákl. přenesená",J120,0)</f>
        <v>0</v>
      </c>
      <c r="BH120" s="212">
        <f>IF(N120="sníž. přenesená",J120,0)</f>
        <v>0</v>
      </c>
      <c r="BI120" s="212">
        <f>IF(N120="nulová",J120,0)</f>
        <v>0</v>
      </c>
      <c r="BJ120" s="14" t="s">
        <v>83</v>
      </c>
      <c r="BK120" s="212">
        <f>ROUND(I120*H120,2)</f>
        <v>0</v>
      </c>
      <c r="BL120" s="14" t="s">
        <v>126</v>
      </c>
      <c r="BM120" s="14" t="s">
        <v>190</v>
      </c>
    </row>
    <row r="121" s="1" customFormat="1">
      <c r="B121" s="35"/>
      <c r="C121" s="36"/>
      <c r="D121" s="213" t="s">
        <v>128</v>
      </c>
      <c r="E121" s="36"/>
      <c r="F121" s="214" t="s">
        <v>188</v>
      </c>
      <c r="G121" s="36"/>
      <c r="H121" s="36"/>
      <c r="I121" s="127"/>
      <c r="J121" s="36"/>
      <c r="K121" s="36"/>
      <c r="L121" s="40"/>
      <c r="M121" s="215"/>
      <c r="N121" s="76"/>
      <c r="O121" s="76"/>
      <c r="P121" s="76"/>
      <c r="Q121" s="76"/>
      <c r="R121" s="76"/>
      <c r="S121" s="76"/>
      <c r="T121" s="77"/>
      <c r="AT121" s="14" t="s">
        <v>128</v>
      </c>
      <c r="AU121" s="14" t="s">
        <v>85</v>
      </c>
    </row>
    <row r="122" s="11" customFormat="1">
      <c r="B122" s="217"/>
      <c r="C122" s="218"/>
      <c r="D122" s="213" t="s">
        <v>137</v>
      </c>
      <c r="E122" s="219" t="s">
        <v>19</v>
      </c>
      <c r="F122" s="220" t="s">
        <v>185</v>
      </c>
      <c r="G122" s="218"/>
      <c r="H122" s="221">
        <v>140</v>
      </c>
      <c r="I122" s="222"/>
      <c r="J122" s="218"/>
      <c r="K122" s="218"/>
      <c r="L122" s="223"/>
      <c r="M122" s="224"/>
      <c r="N122" s="225"/>
      <c r="O122" s="225"/>
      <c r="P122" s="225"/>
      <c r="Q122" s="225"/>
      <c r="R122" s="225"/>
      <c r="S122" s="225"/>
      <c r="T122" s="226"/>
      <c r="AT122" s="227" t="s">
        <v>137</v>
      </c>
      <c r="AU122" s="227" t="s">
        <v>85</v>
      </c>
      <c r="AV122" s="11" t="s">
        <v>85</v>
      </c>
      <c r="AW122" s="11" t="s">
        <v>35</v>
      </c>
      <c r="AX122" s="11" t="s">
        <v>83</v>
      </c>
      <c r="AY122" s="227" t="s">
        <v>119</v>
      </c>
    </row>
    <row r="123" s="11" customFormat="1">
      <c r="B123" s="217"/>
      <c r="C123" s="218"/>
      <c r="D123" s="213" t="s">
        <v>137</v>
      </c>
      <c r="E123" s="218"/>
      <c r="F123" s="220" t="s">
        <v>191</v>
      </c>
      <c r="G123" s="218"/>
      <c r="H123" s="221">
        <v>2.1000000000000001</v>
      </c>
      <c r="I123" s="222"/>
      <c r="J123" s="218"/>
      <c r="K123" s="218"/>
      <c r="L123" s="223"/>
      <c r="M123" s="224"/>
      <c r="N123" s="225"/>
      <c r="O123" s="225"/>
      <c r="P123" s="225"/>
      <c r="Q123" s="225"/>
      <c r="R123" s="225"/>
      <c r="S123" s="225"/>
      <c r="T123" s="226"/>
      <c r="AT123" s="227" t="s">
        <v>137</v>
      </c>
      <c r="AU123" s="227" t="s">
        <v>85</v>
      </c>
      <c r="AV123" s="11" t="s">
        <v>85</v>
      </c>
      <c r="AW123" s="11" t="s">
        <v>4</v>
      </c>
      <c r="AX123" s="11" t="s">
        <v>83</v>
      </c>
      <c r="AY123" s="227" t="s">
        <v>119</v>
      </c>
    </row>
    <row r="124" s="1" customFormat="1" ht="20.4" customHeight="1">
      <c r="B124" s="35"/>
      <c r="C124" s="201" t="s">
        <v>192</v>
      </c>
      <c r="D124" s="201" t="s">
        <v>121</v>
      </c>
      <c r="E124" s="202" t="s">
        <v>193</v>
      </c>
      <c r="F124" s="203" t="s">
        <v>194</v>
      </c>
      <c r="G124" s="204" t="s">
        <v>124</v>
      </c>
      <c r="H124" s="205">
        <v>140</v>
      </c>
      <c r="I124" s="206"/>
      <c r="J124" s="207">
        <f>ROUND(I124*H124,2)</f>
        <v>0</v>
      </c>
      <c r="K124" s="203" t="s">
        <v>125</v>
      </c>
      <c r="L124" s="40"/>
      <c r="M124" s="208" t="s">
        <v>19</v>
      </c>
      <c r="N124" s="209" t="s">
        <v>46</v>
      </c>
      <c r="O124" s="76"/>
      <c r="P124" s="210">
        <f>O124*H124</f>
        <v>0</v>
      </c>
      <c r="Q124" s="210">
        <v>0</v>
      </c>
      <c r="R124" s="210">
        <f>Q124*H124</f>
        <v>0</v>
      </c>
      <c r="S124" s="210">
        <v>0</v>
      </c>
      <c r="T124" s="211">
        <f>S124*H124</f>
        <v>0</v>
      </c>
      <c r="AR124" s="14" t="s">
        <v>126</v>
      </c>
      <c r="AT124" s="14" t="s">
        <v>121</v>
      </c>
      <c r="AU124" s="14" t="s">
        <v>85</v>
      </c>
      <c r="AY124" s="14" t="s">
        <v>119</v>
      </c>
      <c r="BE124" s="212">
        <f>IF(N124="základní",J124,0)</f>
        <v>0</v>
      </c>
      <c r="BF124" s="212">
        <f>IF(N124="snížená",J124,0)</f>
        <v>0</v>
      </c>
      <c r="BG124" s="212">
        <f>IF(N124="zákl. přenesená",J124,0)</f>
        <v>0</v>
      </c>
      <c r="BH124" s="212">
        <f>IF(N124="sníž. přenesená",J124,0)</f>
        <v>0</v>
      </c>
      <c r="BI124" s="212">
        <f>IF(N124="nulová",J124,0)</f>
        <v>0</v>
      </c>
      <c r="BJ124" s="14" t="s">
        <v>83</v>
      </c>
      <c r="BK124" s="212">
        <f>ROUND(I124*H124,2)</f>
        <v>0</v>
      </c>
      <c r="BL124" s="14" t="s">
        <v>126</v>
      </c>
      <c r="BM124" s="14" t="s">
        <v>195</v>
      </c>
    </row>
    <row r="125" s="1" customFormat="1">
      <c r="B125" s="35"/>
      <c r="C125" s="36"/>
      <c r="D125" s="213" t="s">
        <v>128</v>
      </c>
      <c r="E125" s="36"/>
      <c r="F125" s="214" t="s">
        <v>196</v>
      </c>
      <c r="G125" s="36"/>
      <c r="H125" s="36"/>
      <c r="I125" s="127"/>
      <c r="J125" s="36"/>
      <c r="K125" s="36"/>
      <c r="L125" s="40"/>
      <c r="M125" s="215"/>
      <c r="N125" s="76"/>
      <c r="O125" s="76"/>
      <c r="P125" s="76"/>
      <c r="Q125" s="76"/>
      <c r="R125" s="76"/>
      <c r="S125" s="76"/>
      <c r="T125" s="77"/>
      <c r="AT125" s="14" t="s">
        <v>128</v>
      </c>
      <c r="AU125" s="14" t="s">
        <v>85</v>
      </c>
    </row>
    <row r="126" s="1" customFormat="1">
      <c r="B126" s="35"/>
      <c r="C126" s="36"/>
      <c r="D126" s="213" t="s">
        <v>130</v>
      </c>
      <c r="E126" s="36"/>
      <c r="F126" s="216" t="s">
        <v>197</v>
      </c>
      <c r="G126" s="36"/>
      <c r="H126" s="36"/>
      <c r="I126" s="127"/>
      <c r="J126" s="36"/>
      <c r="K126" s="36"/>
      <c r="L126" s="40"/>
      <c r="M126" s="215"/>
      <c r="N126" s="76"/>
      <c r="O126" s="76"/>
      <c r="P126" s="76"/>
      <c r="Q126" s="76"/>
      <c r="R126" s="76"/>
      <c r="S126" s="76"/>
      <c r="T126" s="77"/>
      <c r="AT126" s="14" t="s">
        <v>130</v>
      </c>
      <c r="AU126" s="14" t="s">
        <v>85</v>
      </c>
    </row>
    <row r="127" s="1" customFormat="1" ht="20.4" customHeight="1">
      <c r="B127" s="35"/>
      <c r="C127" s="201" t="s">
        <v>198</v>
      </c>
      <c r="D127" s="201" t="s">
        <v>121</v>
      </c>
      <c r="E127" s="202" t="s">
        <v>199</v>
      </c>
      <c r="F127" s="203" t="s">
        <v>200</v>
      </c>
      <c r="G127" s="204" t="s">
        <v>124</v>
      </c>
      <c r="H127" s="205">
        <v>680</v>
      </c>
      <c r="I127" s="206"/>
      <c r="J127" s="207">
        <f>ROUND(I127*H127,2)</f>
        <v>0</v>
      </c>
      <c r="K127" s="203" t="s">
        <v>125</v>
      </c>
      <c r="L127" s="40"/>
      <c r="M127" s="208" t="s">
        <v>19</v>
      </c>
      <c r="N127" s="209" t="s">
        <v>46</v>
      </c>
      <c r="O127" s="76"/>
      <c r="P127" s="210">
        <f>O127*H127</f>
        <v>0</v>
      </c>
      <c r="Q127" s="210">
        <v>0</v>
      </c>
      <c r="R127" s="210">
        <f>Q127*H127</f>
        <v>0</v>
      </c>
      <c r="S127" s="210">
        <v>0</v>
      </c>
      <c r="T127" s="211">
        <f>S127*H127</f>
        <v>0</v>
      </c>
      <c r="AR127" s="14" t="s">
        <v>126</v>
      </c>
      <c r="AT127" s="14" t="s">
        <v>121</v>
      </c>
      <c r="AU127" s="14" t="s">
        <v>85</v>
      </c>
      <c r="AY127" s="14" t="s">
        <v>119</v>
      </c>
      <c r="BE127" s="212">
        <f>IF(N127="základní",J127,0)</f>
        <v>0</v>
      </c>
      <c r="BF127" s="212">
        <f>IF(N127="snížená",J127,0)</f>
        <v>0</v>
      </c>
      <c r="BG127" s="212">
        <f>IF(N127="zákl. přenesená",J127,0)</f>
        <v>0</v>
      </c>
      <c r="BH127" s="212">
        <f>IF(N127="sníž. přenesená",J127,0)</f>
        <v>0</v>
      </c>
      <c r="BI127" s="212">
        <f>IF(N127="nulová",J127,0)</f>
        <v>0</v>
      </c>
      <c r="BJ127" s="14" t="s">
        <v>83</v>
      </c>
      <c r="BK127" s="212">
        <f>ROUND(I127*H127,2)</f>
        <v>0</v>
      </c>
      <c r="BL127" s="14" t="s">
        <v>126</v>
      </c>
      <c r="BM127" s="14" t="s">
        <v>201</v>
      </c>
    </row>
    <row r="128" s="1" customFormat="1">
      <c r="B128" s="35"/>
      <c r="C128" s="36"/>
      <c r="D128" s="213" t="s">
        <v>128</v>
      </c>
      <c r="E128" s="36"/>
      <c r="F128" s="214" t="s">
        <v>202</v>
      </c>
      <c r="G128" s="36"/>
      <c r="H128" s="36"/>
      <c r="I128" s="127"/>
      <c r="J128" s="36"/>
      <c r="K128" s="36"/>
      <c r="L128" s="40"/>
      <c r="M128" s="215"/>
      <c r="N128" s="76"/>
      <c r="O128" s="76"/>
      <c r="P128" s="76"/>
      <c r="Q128" s="76"/>
      <c r="R128" s="76"/>
      <c r="S128" s="76"/>
      <c r="T128" s="77"/>
      <c r="AT128" s="14" t="s">
        <v>128</v>
      </c>
      <c r="AU128" s="14" t="s">
        <v>85</v>
      </c>
    </row>
    <row r="129" s="1" customFormat="1">
      <c r="B129" s="35"/>
      <c r="C129" s="36"/>
      <c r="D129" s="213" t="s">
        <v>130</v>
      </c>
      <c r="E129" s="36"/>
      <c r="F129" s="216" t="s">
        <v>197</v>
      </c>
      <c r="G129" s="36"/>
      <c r="H129" s="36"/>
      <c r="I129" s="127"/>
      <c r="J129" s="36"/>
      <c r="K129" s="36"/>
      <c r="L129" s="40"/>
      <c r="M129" s="215"/>
      <c r="N129" s="76"/>
      <c r="O129" s="76"/>
      <c r="P129" s="76"/>
      <c r="Q129" s="76"/>
      <c r="R129" s="76"/>
      <c r="S129" s="76"/>
      <c r="T129" s="77"/>
      <c r="AT129" s="14" t="s">
        <v>130</v>
      </c>
      <c r="AU129" s="14" t="s">
        <v>85</v>
      </c>
    </row>
    <row r="130" s="1" customFormat="1" ht="20.4" customHeight="1">
      <c r="B130" s="35"/>
      <c r="C130" s="201" t="s">
        <v>203</v>
      </c>
      <c r="D130" s="201" t="s">
        <v>121</v>
      </c>
      <c r="E130" s="202" t="s">
        <v>204</v>
      </c>
      <c r="F130" s="203" t="s">
        <v>205</v>
      </c>
      <c r="G130" s="204" t="s">
        <v>124</v>
      </c>
      <c r="H130" s="205">
        <v>140</v>
      </c>
      <c r="I130" s="206"/>
      <c r="J130" s="207">
        <f>ROUND(I130*H130,2)</f>
        <v>0</v>
      </c>
      <c r="K130" s="203" t="s">
        <v>125</v>
      </c>
      <c r="L130" s="40"/>
      <c r="M130" s="208" t="s">
        <v>19</v>
      </c>
      <c r="N130" s="209" t="s">
        <v>46</v>
      </c>
      <c r="O130" s="76"/>
      <c r="P130" s="210">
        <f>O130*H130</f>
        <v>0</v>
      </c>
      <c r="Q130" s="210">
        <v>0</v>
      </c>
      <c r="R130" s="210">
        <f>Q130*H130</f>
        <v>0</v>
      </c>
      <c r="S130" s="210">
        <v>0</v>
      </c>
      <c r="T130" s="211">
        <f>S130*H130</f>
        <v>0</v>
      </c>
      <c r="AR130" s="14" t="s">
        <v>126</v>
      </c>
      <c r="AT130" s="14" t="s">
        <v>121</v>
      </c>
      <c r="AU130" s="14" t="s">
        <v>85</v>
      </c>
      <c r="AY130" s="14" t="s">
        <v>119</v>
      </c>
      <c r="BE130" s="212">
        <f>IF(N130="základní",J130,0)</f>
        <v>0</v>
      </c>
      <c r="BF130" s="212">
        <f>IF(N130="snížená",J130,0)</f>
        <v>0</v>
      </c>
      <c r="BG130" s="212">
        <f>IF(N130="zákl. přenesená",J130,0)</f>
        <v>0</v>
      </c>
      <c r="BH130" s="212">
        <f>IF(N130="sníž. přenesená",J130,0)</f>
        <v>0</v>
      </c>
      <c r="BI130" s="212">
        <f>IF(N130="nulová",J130,0)</f>
        <v>0</v>
      </c>
      <c r="BJ130" s="14" t="s">
        <v>83</v>
      </c>
      <c r="BK130" s="212">
        <f>ROUND(I130*H130,2)</f>
        <v>0</v>
      </c>
      <c r="BL130" s="14" t="s">
        <v>126</v>
      </c>
      <c r="BM130" s="14" t="s">
        <v>206</v>
      </c>
    </row>
    <row r="131" s="1" customFormat="1">
      <c r="B131" s="35"/>
      <c r="C131" s="36"/>
      <c r="D131" s="213" t="s">
        <v>128</v>
      </c>
      <c r="E131" s="36"/>
      <c r="F131" s="214" t="s">
        <v>207</v>
      </c>
      <c r="G131" s="36"/>
      <c r="H131" s="36"/>
      <c r="I131" s="127"/>
      <c r="J131" s="36"/>
      <c r="K131" s="36"/>
      <c r="L131" s="40"/>
      <c r="M131" s="215"/>
      <c r="N131" s="76"/>
      <c r="O131" s="76"/>
      <c r="P131" s="76"/>
      <c r="Q131" s="76"/>
      <c r="R131" s="76"/>
      <c r="S131" s="76"/>
      <c r="T131" s="77"/>
      <c r="AT131" s="14" t="s">
        <v>128</v>
      </c>
      <c r="AU131" s="14" t="s">
        <v>85</v>
      </c>
    </row>
    <row r="132" s="1" customFormat="1">
      <c r="B132" s="35"/>
      <c r="C132" s="36"/>
      <c r="D132" s="213" t="s">
        <v>130</v>
      </c>
      <c r="E132" s="36"/>
      <c r="F132" s="216" t="s">
        <v>208</v>
      </c>
      <c r="G132" s="36"/>
      <c r="H132" s="36"/>
      <c r="I132" s="127"/>
      <c r="J132" s="36"/>
      <c r="K132" s="36"/>
      <c r="L132" s="40"/>
      <c r="M132" s="215"/>
      <c r="N132" s="76"/>
      <c r="O132" s="76"/>
      <c r="P132" s="76"/>
      <c r="Q132" s="76"/>
      <c r="R132" s="76"/>
      <c r="S132" s="76"/>
      <c r="T132" s="77"/>
      <c r="AT132" s="14" t="s">
        <v>130</v>
      </c>
      <c r="AU132" s="14" t="s">
        <v>85</v>
      </c>
    </row>
    <row r="133" s="1" customFormat="1" ht="20.4" customHeight="1">
      <c r="B133" s="35"/>
      <c r="C133" s="201" t="s">
        <v>209</v>
      </c>
      <c r="D133" s="201" t="s">
        <v>121</v>
      </c>
      <c r="E133" s="202" t="s">
        <v>210</v>
      </c>
      <c r="F133" s="203" t="s">
        <v>211</v>
      </c>
      <c r="G133" s="204" t="s">
        <v>159</v>
      </c>
      <c r="H133" s="205">
        <v>3.5</v>
      </c>
      <c r="I133" s="206"/>
      <c r="J133" s="207">
        <f>ROUND(I133*H133,2)</f>
        <v>0</v>
      </c>
      <c r="K133" s="203" t="s">
        <v>125</v>
      </c>
      <c r="L133" s="40"/>
      <c r="M133" s="208" t="s">
        <v>19</v>
      </c>
      <c r="N133" s="209" t="s">
        <v>46</v>
      </c>
      <c r="O133" s="76"/>
      <c r="P133" s="210">
        <f>O133*H133</f>
        <v>0</v>
      </c>
      <c r="Q133" s="210">
        <v>0</v>
      </c>
      <c r="R133" s="210">
        <f>Q133*H133</f>
        <v>0</v>
      </c>
      <c r="S133" s="210">
        <v>0</v>
      </c>
      <c r="T133" s="211">
        <f>S133*H133</f>
        <v>0</v>
      </c>
      <c r="AR133" s="14" t="s">
        <v>126</v>
      </c>
      <c r="AT133" s="14" t="s">
        <v>121</v>
      </c>
      <c r="AU133" s="14" t="s">
        <v>85</v>
      </c>
      <c r="AY133" s="14" t="s">
        <v>119</v>
      </c>
      <c r="BE133" s="212">
        <f>IF(N133="základní",J133,0)</f>
        <v>0</v>
      </c>
      <c r="BF133" s="212">
        <f>IF(N133="snížená",J133,0)</f>
        <v>0</v>
      </c>
      <c r="BG133" s="212">
        <f>IF(N133="zákl. přenesená",J133,0)</f>
        <v>0</v>
      </c>
      <c r="BH133" s="212">
        <f>IF(N133="sníž. přenesená",J133,0)</f>
        <v>0</v>
      </c>
      <c r="BI133" s="212">
        <f>IF(N133="nulová",J133,0)</f>
        <v>0</v>
      </c>
      <c r="BJ133" s="14" t="s">
        <v>83</v>
      </c>
      <c r="BK133" s="212">
        <f>ROUND(I133*H133,2)</f>
        <v>0</v>
      </c>
      <c r="BL133" s="14" t="s">
        <v>126</v>
      </c>
      <c r="BM133" s="14" t="s">
        <v>212</v>
      </c>
    </row>
    <row r="134" s="1" customFormat="1">
      <c r="B134" s="35"/>
      <c r="C134" s="36"/>
      <c r="D134" s="213" t="s">
        <v>128</v>
      </c>
      <c r="E134" s="36"/>
      <c r="F134" s="214" t="s">
        <v>213</v>
      </c>
      <c r="G134" s="36"/>
      <c r="H134" s="36"/>
      <c r="I134" s="127"/>
      <c r="J134" s="36"/>
      <c r="K134" s="36"/>
      <c r="L134" s="40"/>
      <c r="M134" s="215"/>
      <c r="N134" s="76"/>
      <c r="O134" s="76"/>
      <c r="P134" s="76"/>
      <c r="Q134" s="76"/>
      <c r="R134" s="76"/>
      <c r="S134" s="76"/>
      <c r="T134" s="77"/>
      <c r="AT134" s="14" t="s">
        <v>128</v>
      </c>
      <c r="AU134" s="14" t="s">
        <v>85</v>
      </c>
    </row>
    <row r="135" s="11" customFormat="1">
      <c r="B135" s="217"/>
      <c r="C135" s="218"/>
      <c r="D135" s="213" t="s">
        <v>137</v>
      </c>
      <c r="E135" s="219" t="s">
        <v>19</v>
      </c>
      <c r="F135" s="220" t="s">
        <v>214</v>
      </c>
      <c r="G135" s="218"/>
      <c r="H135" s="221">
        <v>3.5</v>
      </c>
      <c r="I135" s="222"/>
      <c r="J135" s="218"/>
      <c r="K135" s="218"/>
      <c r="L135" s="223"/>
      <c r="M135" s="224"/>
      <c r="N135" s="225"/>
      <c r="O135" s="225"/>
      <c r="P135" s="225"/>
      <c r="Q135" s="225"/>
      <c r="R135" s="225"/>
      <c r="S135" s="225"/>
      <c r="T135" s="226"/>
      <c r="AT135" s="227" t="s">
        <v>137</v>
      </c>
      <c r="AU135" s="227" t="s">
        <v>85</v>
      </c>
      <c r="AV135" s="11" t="s">
        <v>85</v>
      </c>
      <c r="AW135" s="11" t="s">
        <v>35</v>
      </c>
      <c r="AX135" s="11" t="s">
        <v>83</v>
      </c>
      <c r="AY135" s="227" t="s">
        <v>119</v>
      </c>
    </row>
    <row r="136" s="10" customFormat="1" ht="22.8" customHeight="1">
      <c r="B136" s="185"/>
      <c r="C136" s="186"/>
      <c r="D136" s="187" t="s">
        <v>74</v>
      </c>
      <c r="E136" s="199" t="s">
        <v>149</v>
      </c>
      <c r="F136" s="199" t="s">
        <v>215</v>
      </c>
      <c r="G136" s="186"/>
      <c r="H136" s="186"/>
      <c r="I136" s="189"/>
      <c r="J136" s="200">
        <f>BK136</f>
        <v>0</v>
      </c>
      <c r="K136" s="186"/>
      <c r="L136" s="191"/>
      <c r="M136" s="192"/>
      <c r="N136" s="193"/>
      <c r="O136" s="193"/>
      <c r="P136" s="194">
        <f>SUM(P137:P161)</f>
        <v>0</v>
      </c>
      <c r="Q136" s="193"/>
      <c r="R136" s="194">
        <f>SUM(R137:R161)</f>
        <v>21.477599999999999</v>
      </c>
      <c r="S136" s="193"/>
      <c r="T136" s="195">
        <f>SUM(T137:T161)</f>
        <v>0</v>
      </c>
      <c r="AR136" s="196" t="s">
        <v>83</v>
      </c>
      <c r="AT136" s="197" t="s">
        <v>74</v>
      </c>
      <c r="AU136" s="197" t="s">
        <v>83</v>
      </c>
      <c r="AY136" s="196" t="s">
        <v>119</v>
      </c>
      <c r="BK136" s="198">
        <f>SUM(BK137:BK161)</f>
        <v>0</v>
      </c>
    </row>
    <row r="137" s="1" customFormat="1" ht="20.4" customHeight="1">
      <c r="B137" s="35"/>
      <c r="C137" s="201" t="s">
        <v>8</v>
      </c>
      <c r="D137" s="201" t="s">
        <v>121</v>
      </c>
      <c r="E137" s="202" t="s">
        <v>216</v>
      </c>
      <c r="F137" s="203" t="s">
        <v>217</v>
      </c>
      <c r="G137" s="204" t="s">
        <v>124</v>
      </c>
      <c r="H137" s="205">
        <v>84.5</v>
      </c>
      <c r="I137" s="206"/>
      <c r="J137" s="207">
        <f>ROUND(I137*H137,2)</f>
        <v>0</v>
      </c>
      <c r="K137" s="203" t="s">
        <v>125</v>
      </c>
      <c r="L137" s="40"/>
      <c r="M137" s="208" t="s">
        <v>19</v>
      </c>
      <c r="N137" s="209" t="s">
        <v>46</v>
      </c>
      <c r="O137" s="76"/>
      <c r="P137" s="210">
        <f>O137*H137</f>
        <v>0</v>
      </c>
      <c r="Q137" s="210">
        <v>0</v>
      </c>
      <c r="R137" s="210">
        <f>Q137*H137</f>
        <v>0</v>
      </c>
      <c r="S137" s="210">
        <v>0</v>
      </c>
      <c r="T137" s="211">
        <f>S137*H137</f>
        <v>0</v>
      </c>
      <c r="AR137" s="14" t="s">
        <v>126</v>
      </c>
      <c r="AT137" s="14" t="s">
        <v>121</v>
      </c>
      <c r="AU137" s="14" t="s">
        <v>85</v>
      </c>
      <c r="AY137" s="14" t="s">
        <v>119</v>
      </c>
      <c r="BE137" s="212">
        <f>IF(N137="základní",J137,0)</f>
        <v>0</v>
      </c>
      <c r="BF137" s="212">
        <f>IF(N137="snížená",J137,0)</f>
        <v>0</v>
      </c>
      <c r="BG137" s="212">
        <f>IF(N137="zákl. přenesená",J137,0)</f>
        <v>0</v>
      </c>
      <c r="BH137" s="212">
        <f>IF(N137="sníž. přenesená",J137,0)</f>
        <v>0</v>
      </c>
      <c r="BI137" s="212">
        <f>IF(N137="nulová",J137,0)</f>
        <v>0</v>
      </c>
      <c r="BJ137" s="14" t="s">
        <v>83</v>
      </c>
      <c r="BK137" s="212">
        <f>ROUND(I137*H137,2)</f>
        <v>0</v>
      </c>
      <c r="BL137" s="14" t="s">
        <v>126</v>
      </c>
      <c r="BM137" s="14" t="s">
        <v>218</v>
      </c>
    </row>
    <row r="138" s="1" customFormat="1">
      <c r="B138" s="35"/>
      <c r="C138" s="36"/>
      <c r="D138" s="213" t="s">
        <v>128</v>
      </c>
      <c r="E138" s="36"/>
      <c r="F138" s="214" t="s">
        <v>219</v>
      </c>
      <c r="G138" s="36"/>
      <c r="H138" s="36"/>
      <c r="I138" s="127"/>
      <c r="J138" s="36"/>
      <c r="K138" s="36"/>
      <c r="L138" s="40"/>
      <c r="M138" s="215"/>
      <c r="N138" s="76"/>
      <c r="O138" s="76"/>
      <c r="P138" s="76"/>
      <c r="Q138" s="76"/>
      <c r="R138" s="76"/>
      <c r="S138" s="76"/>
      <c r="T138" s="77"/>
      <c r="AT138" s="14" t="s">
        <v>128</v>
      </c>
      <c r="AU138" s="14" t="s">
        <v>85</v>
      </c>
    </row>
    <row r="139" s="11" customFormat="1">
      <c r="B139" s="217"/>
      <c r="C139" s="218"/>
      <c r="D139" s="213" t="s">
        <v>137</v>
      </c>
      <c r="E139" s="219" t="s">
        <v>19</v>
      </c>
      <c r="F139" s="220" t="s">
        <v>220</v>
      </c>
      <c r="G139" s="218"/>
      <c r="H139" s="221">
        <v>84.5</v>
      </c>
      <c r="I139" s="222"/>
      <c r="J139" s="218"/>
      <c r="K139" s="218"/>
      <c r="L139" s="223"/>
      <c r="M139" s="224"/>
      <c r="N139" s="225"/>
      <c r="O139" s="225"/>
      <c r="P139" s="225"/>
      <c r="Q139" s="225"/>
      <c r="R139" s="225"/>
      <c r="S139" s="225"/>
      <c r="T139" s="226"/>
      <c r="AT139" s="227" t="s">
        <v>137</v>
      </c>
      <c r="AU139" s="227" t="s">
        <v>85</v>
      </c>
      <c r="AV139" s="11" t="s">
        <v>85</v>
      </c>
      <c r="AW139" s="11" t="s">
        <v>35</v>
      </c>
      <c r="AX139" s="11" t="s">
        <v>83</v>
      </c>
      <c r="AY139" s="227" t="s">
        <v>119</v>
      </c>
    </row>
    <row r="140" s="1" customFormat="1" ht="20.4" customHeight="1">
      <c r="B140" s="35"/>
      <c r="C140" s="201" t="s">
        <v>221</v>
      </c>
      <c r="D140" s="201" t="s">
        <v>121</v>
      </c>
      <c r="E140" s="202" t="s">
        <v>222</v>
      </c>
      <c r="F140" s="203" t="s">
        <v>223</v>
      </c>
      <c r="G140" s="204" t="s">
        <v>124</v>
      </c>
      <c r="H140" s="205">
        <v>60</v>
      </c>
      <c r="I140" s="206"/>
      <c r="J140" s="207">
        <f>ROUND(I140*H140,2)</f>
        <v>0</v>
      </c>
      <c r="K140" s="203" t="s">
        <v>125</v>
      </c>
      <c r="L140" s="40"/>
      <c r="M140" s="208" t="s">
        <v>19</v>
      </c>
      <c r="N140" s="209" t="s">
        <v>46</v>
      </c>
      <c r="O140" s="76"/>
      <c r="P140" s="210">
        <f>O140*H140</f>
        <v>0</v>
      </c>
      <c r="Q140" s="210">
        <v>0</v>
      </c>
      <c r="R140" s="210">
        <f>Q140*H140</f>
        <v>0</v>
      </c>
      <c r="S140" s="210">
        <v>0</v>
      </c>
      <c r="T140" s="211">
        <f>S140*H140</f>
        <v>0</v>
      </c>
      <c r="AR140" s="14" t="s">
        <v>126</v>
      </c>
      <c r="AT140" s="14" t="s">
        <v>121</v>
      </c>
      <c r="AU140" s="14" t="s">
        <v>85</v>
      </c>
      <c r="AY140" s="14" t="s">
        <v>119</v>
      </c>
      <c r="BE140" s="212">
        <f>IF(N140="základní",J140,0)</f>
        <v>0</v>
      </c>
      <c r="BF140" s="212">
        <f>IF(N140="snížená",J140,0)</f>
        <v>0</v>
      </c>
      <c r="BG140" s="212">
        <f>IF(N140="zákl. přenesená",J140,0)</f>
        <v>0</v>
      </c>
      <c r="BH140" s="212">
        <f>IF(N140="sníž. přenesená",J140,0)</f>
        <v>0</v>
      </c>
      <c r="BI140" s="212">
        <f>IF(N140="nulová",J140,0)</f>
        <v>0</v>
      </c>
      <c r="BJ140" s="14" t="s">
        <v>83</v>
      </c>
      <c r="BK140" s="212">
        <f>ROUND(I140*H140,2)</f>
        <v>0</v>
      </c>
      <c r="BL140" s="14" t="s">
        <v>126</v>
      </c>
      <c r="BM140" s="14" t="s">
        <v>224</v>
      </c>
    </row>
    <row r="141" s="1" customFormat="1">
      <c r="B141" s="35"/>
      <c r="C141" s="36"/>
      <c r="D141" s="213" t="s">
        <v>128</v>
      </c>
      <c r="E141" s="36"/>
      <c r="F141" s="214" t="s">
        <v>225</v>
      </c>
      <c r="G141" s="36"/>
      <c r="H141" s="36"/>
      <c r="I141" s="127"/>
      <c r="J141" s="36"/>
      <c r="K141" s="36"/>
      <c r="L141" s="40"/>
      <c r="M141" s="215"/>
      <c r="N141" s="76"/>
      <c r="O141" s="76"/>
      <c r="P141" s="76"/>
      <c r="Q141" s="76"/>
      <c r="R141" s="76"/>
      <c r="S141" s="76"/>
      <c r="T141" s="77"/>
      <c r="AT141" s="14" t="s">
        <v>128</v>
      </c>
      <c r="AU141" s="14" t="s">
        <v>85</v>
      </c>
    </row>
    <row r="142" s="1" customFormat="1" ht="20.4" customHeight="1">
      <c r="B142" s="35"/>
      <c r="C142" s="201" t="s">
        <v>226</v>
      </c>
      <c r="D142" s="201" t="s">
        <v>121</v>
      </c>
      <c r="E142" s="202" t="s">
        <v>227</v>
      </c>
      <c r="F142" s="203" t="s">
        <v>228</v>
      </c>
      <c r="G142" s="204" t="s">
        <v>124</v>
      </c>
      <c r="H142" s="205">
        <v>30</v>
      </c>
      <c r="I142" s="206"/>
      <c r="J142" s="207">
        <f>ROUND(I142*H142,2)</f>
        <v>0</v>
      </c>
      <c r="K142" s="203" t="s">
        <v>125</v>
      </c>
      <c r="L142" s="40"/>
      <c r="M142" s="208" t="s">
        <v>19</v>
      </c>
      <c r="N142" s="209" t="s">
        <v>46</v>
      </c>
      <c r="O142" s="76"/>
      <c r="P142" s="210">
        <f>O142*H142</f>
        <v>0</v>
      </c>
      <c r="Q142" s="210">
        <v>0</v>
      </c>
      <c r="R142" s="210">
        <f>Q142*H142</f>
        <v>0</v>
      </c>
      <c r="S142" s="210">
        <v>0</v>
      </c>
      <c r="T142" s="211">
        <f>S142*H142</f>
        <v>0</v>
      </c>
      <c r="AR142" s="14" t="s">
        <v>126</v>
      </c>
      <c r="AT142" s="14" t="s">
        <v>121</v>
      </c>
      <c r="AU142" s="14" t="s">
        <v>85</v>
      </c>
      <c r="AY142" s="14" t="s">
        <v>119</v>
      </c>
      <c r="BE142" s="212">
        <f>IF(N142="základní",J142,0)</f>
        <v>0</v>
      </c>
      <c r="BF142" s="212">
        <f>IF(N142="snížená",J142,0)</f>
        <v>0</v>
      </c>
      <c r="BG142" s="212">
        <f>IF(N142="zákl. přenesená",J142,0)</f>
        <v>0</v>
      </c>
      <c r="BH142" s="212">
        <f>IF(N142="sníž. přenesená",J142,0)</f>
        <v>0</v>
      </c>
      <c r="BI142" s="212">
        <f>IF(N142="nulová",J142,0)</f>
        <v>0</v>
      </c>
      <c r="BJ142" s="14" t="s">
        <v>83</v>
      </c>
      <c r="BK142" s="212">
        <f>ROUND(I142*H142,2)</f>
        <v>0</v>
      </c>
      <c r="BL142" s="14" t="s">
        <v>126</v>
      </c>
      <c r="BM142" s="14" t="s">
        <v>229</v>
      </c>
    </row>
    <row r="143" s="1" customFormat="1">
      <c r="B143" s="35"/>
      <c r="C143" s="36"/>
      <c r="D143" s="213" t="s">
        <v>128</v>
      </c>
      <c r="E143" s="36"/>
      <c r="F143" s="214" t="s">
        <v>230</v>
      </c>
      <c r="G143" s="36"/>
      <c r="H143" s="36"/>
      <c r="I143" s="127"/>
      <c r="J143" s="36"/>
      <c r="K143" s="36"/>
      <c r="L143" s="40"/>
      <c r="M143" s="215"/>
      <c r="N143" s="76"/>
      <c r="O143" s="76"/>
      <c r="P143" s="76"/>
      <c r="Q143" s="76"/>
      <c r="R143" s="76"/>
      <c r="S143" s="76"/>
      <c r="T143" s="77"/>
      <c r="AT143" s="14" t="s">
        <v>128</v>
      </c>
      <c r="AU143" s="14" t="s">
        <v>85</v>
      </c>
    </row>
    <row r="144" s="1" customFormat="1">
      <c r="B144" s="35"/>
      <c r="C144" s="36"/>
      <c r="D144" s="213" t="s">
        <v>130</v>
      </c>
      <c r="E144" s="36"/>
      <c r="F144" s="216" t="s">
        <v>231</v>
      </c>
      <c r="G144" s="36"/>
      <c r="H144" s="36"/>
      <c r="I144" s="127"/>
      <c r="J144" s="36"/>
      <c r="K144" s="36"/>
      <c r="L144" s="40"/>
      <c r="M144" s="215"/>
      <c r="N144" s="76"/>
      <c r="O144" s="76"/>
      <c r="P144" s="76"/>
      <c r="Q144" s="76"/>
      <c r="R144" s="76"/>
      <c r="S144" s="76"/>
      <c r="T144" s="77"/>
      <c r="AT144" s="14" t="s">
        <v>130</v>
      </c>
      <c r="AU144" s="14" t="s">
        <v>85</v>
      </c>
    </row>
    <row r="145" s="1" customFormat="1" ht="20.4" customHeight="1">
      <c r="B145" s="35"/>
      <c r="C145" s="201" t="s">
        <v>232</v>
      </c>
      <c r="D145" s="201" t="s">
        <v>121</v>
      </c>
      <c r="E145" s="202" t="s">
        <v>233</v>
      </c>
      <c r="F145" s="203" t="s">
        <v>234</v>
      </c>
      <c r="G145" s="204" t="s">
        <v>124</v>
      </c>
      <c r="H145" s="205">
        <v>680</v>
      </c>
      <c r="I145" s="206"/>
      <c r="J145" s="207">
        <f>ROUND(I145*H145,2)</f>
        <v>0</v>
      </c>
      <c r="K145" s="203" t="s">
        <v>125</v>
      </c>
      <c r="L145" s="40"/>
      <c r="M145" s="208" t="s">
        <v>19</v>
      </c>
      <c r="N145" s="209" t="s">
        <v>46</v>
      </c>
      <c r="O145" s="76"/>
      <c r="P145" s="210">
        <f>O145*H145</f>
        <v>0</v>
      </c>
      <c r="Q145" s="210">
        <v>0</v>
      </c>
      <c r="R145" s="210">
        <f>Q145*H145</f>
        <v>0</v>
      </c>
      <c r="S145" s="210">
        <v>0</v>
      </c>
      <c r="T145" s="211">
        <f>S145*H145</f>
        <v>0</v>
      </c>
      <c r="AR145" s="14" t="s">
        <v>126</v>
      </c>
      <c r="AT145" s="14" t="s">
        <v>121</v>
      </c>
      <c r="AU145" s="14" t="s">
        <v>85</v>
      </c>
      <c r="AY145" s="14" t="s">
        <v>119</v>
      </c>
      <c r="BE145" s="212">
        <f>IF(N145="základní",J145,0)</f>
        <v>0</v>
      </c>
      <c r="BF145" s="212">
        <f>IF(N145="snížená",J145,0)</f>
        <v>0</v>
      </c>
      <c r="BG145" s="212">
        <f>IF(N145="zákl. přenesená",J145,0)</f>
        <v>0</v>
      </c>
      <c r="BH145" s="212">
        <f>IF(N145="sníž. přenesená",J145,0)</f>
        <v>0</v>
      </c>
      <c r="BI145" s="212">
        <f>IF(N145="nulová",J145,0)</f>
        <v>0</v>
      </c>
      <c r="BJ145" s="14" t="s">
        <v>83</v>
      </c>
      <c r="BK145" s="212">
        <f>ROUND(I145*H145,2)</f>
        <v>0</v>
      </c>
      <c r="BL145" s="14" t="s">
        <v>126</v>
      </c>
      <c r="BM145" s="14" t="s">
        <v>235</v>
      </c>
    </row>
    <row r="146" s="1" customFormat="1">
      <c r="B146" s="35"/>
      <c r="C146" s="36"/>
      <c r="D146" s="213" t="s">
        <v>128</v>
      </c>
      <c r="E146" s="36"/>
      <c r="F146" s="214" t="s">
        <v>236</v>
      </c>
      <c r="G146" s="36"/>
      <c r="H146" s="36"/>
      <c r="I146" s="127"/>
      <c r="J146" s="36"/>
      <c r="K146" s="36"/>
      <c r="L146" s="40"/>
      <c r="M146" s="215"/>
      <c r="N146" s="76"/>
      <c r="O146" s="76"/>
      <c r="P146" s="76"/>
      <c r="Q146" s="76"/>
      <c r="R146" s="76"/>
      <c r="S146" s="76"/>
      <c r="T146" s="77"/>
      <c r="AT146" s="14" t="s">
        <v>128</v>
      </c>
      <c r="AU146" s="14" t="s">
        <v>85</v>
      </c>
    </row>
    <row r="147" s="1" customFormat="1" ht="20.4" customHeight="1">
      <c r="B147" s="35"/>
      <c r="C147" s="201" t="s">
        <v>237</v>
      </c>
      <c r="D147" s="201" t="s">
        <v>121</v>
      </c>
      <c r="E147" s="202" t="s">
        <v>238</v>
      </c>
      <c r="F147" s="203" t="s">
        <v>239</v>
      </c>
      <c r="G147" s="204" t="s">
        <v>124</v>
      </c>
      <c r="H147" s="205">
        <v>680</v>
      </c>
      <c r="I147" s="206"/>
      <c r="J147" s="207">
        <f>ROUND(I147*H147,2)</f>
        <v>0</v>
      </c>
      <c r="K147" s="203" t="s">
        <v>125</v>
      </c>
      <c r="L147" s="40"/>
      <c r="M147" s="208" t="s">
        <v>19</v>
      </c>
      <c r="N147" s="209" t="s">
        <v>46</v>
      </c>
      <c r="O147" s="76"/>
      <c r="P147" s="210">
        <f>O147*H147</f>
        <v>0</v>
      </c>
      <c r="Q147" s="210">
        <v>0</v>
      </c>
      <c r="R147" s="210">
        <f>Q147*H147</f>
        <v>0</v>
      </c>
      <c r="S147" s="210">
        <v>0</v>
      </c>
      <c r="T147" s="211">
        <f>S147*H147</f>
        <v>0</v>
      </c>
      <c r="AR147" s="14" t="s">
        <v>126</v>
      </c>
      <c r="AT147" s="14" t="s">
        <v>121</v>
      </c>
      <c r="AU147" s="14" t="s">
        <v>85</v>
      </c>
      <c r="AY147" s="14" t="s">
        <v>119</v>
      </c>
      <c r="BE147" s="212">
        <f>IF(N147="základní",J147,0)</f>
        <v>0</v>
      </c>
      <c r="BF147" s="212">
        <f>IF(N147="snížená",J147,0)</f>
        <v>0</v>
      </c>
      <c r="BG147" s="212">
        <f>IF(N147="zákl. přenesená",J147,0)</f>
        <v>0</v>
      </c>
      <c r="BH147" s="212">
        <f>IF(N147="sníž. přenesená",J147,0)</f>
        <v>0</v>
      </c>
      <c r="BI147" s="212">
        <f>IF(N147="nulová",J147,0)</f>
        <v>0</v>
      </c>
      <c r="BJ147" s="14" t="s">
        <v>83</v>
      </c>
      <c r="BK147" s="212">
        <f>ROUND(I147*H147,2)</f>
        <v>0</v>
      </c>
      <c r="BL147" s="14" t="s">
        <v>126</v>
      </c>
      <c r="BM147" s="14" t="s">
        <v>240</v>
      </c>
    </row>
    <row r="148" s="1" customFormat="1">
      <c r="B148" s="35"/>
      <c r="C148" s="36"/>
      <c r="D148" s="213" t="s">
        <v>128</v>
      </c>
      <c r="E148" s="36"/>
      <c r="F148" s="214" t="s">
        <v>241</v>
      </c>
      <c r="G148" s="36"/>
      <c r="H148" s="36"/>
      <c r="I148" s="127"/>
      <c r="J148" s="36"/>
      <c r="K148" s="36"/>
      <c r="L148" s="40"/>
      <c r="M148" s="215"/>
      <c r="N148" s="76"/>
      <c r="O148" s="76"/>
      <c r="P148" s="76"/>
      <c r="Q148" s="76"/>
      <c r="R148" s="76"/>
      <c r="S148" s="76"/>
      <c r="T148" s="77"/>
      <c r="AT148" s="14" t="s">
        <v>128</v>
      </c>
      <c r="AU148" s="14" t="s">
        <v>85</v>
      </c>
    </row>
    <row r="149" s="1" customFormat="1">
      <c r="B149" s="35"/>
      <c r="C149" s="36"/>
      <c r="D149" s="213" t="s">
        <v>130</v>
      </c>
      <c r="E149" s="36"/>
      <c r="F149" s="216" t="s">
        <v>242</v>
      </c>
      <c r="G149" s="36"/>
      <c r="H149" s="36"/>
      <c r="I149" s="127"/>
      <c r="J149" s="36"/>
      <c r="K149" s="36"/>
      <c r="L149" s="40"/>
      <c r="M149" s="215"/>
      <c r="N149" s="76"/>
      <c r="O149" s="76"/>
      <c r="P149" s="76"/>
      <c r="Q149" s="76"/>
      <c r="R149" s="76"/>
      <c r="S149" s="76"/>
      <c r="T149" s="77"/>
      <c r="AT149" s="14" t="s">
        <v>130</v>
      </c>
      <c r="AU149" s="14" t="s">
        <v>85</v>
      </c>
    </row>
    <row r="150" s="1" customFormat="1" ht="20.4" customHeight="1">
      <c r="B150" s="35"/>
      <c r="C150" s="201" t="s">
        <v>243</v>
      </c>
      <c r="D150" s="201" t="s">
        <v>121</v>
      </c>
      <c r="E150" s="202" t="s">
        <v>244</v>
      </c>
      <c r="F150" s="203" t="s">
        <v>245</v>
      </c>
      <c r="G150" s="204" t="s">
        <v>124</v>
      </c>
      <c r="H150" s="205">
        <v>20</v>
      </c>
      <c r="I150" s="206"/>
      <c r="J150" s="207">
        <f>ROUND(I150*H150,2)</f>
        <v>0</v>
      </c>
      <c r="K150" s="203" t="s">
        <v>125</v>
      </c>
      <c r="L150" s="40"/>
      <c r="M150" s="208" t="s">
        <v>19</v>
      </c>
      <c r="N150" s="209" t="s">
        <v>46</v>
      </c>
      <c r="O150" s="76"/>
      <c r="P150" s="210">
        <f>O150*H150</f>
        <v>0</v>
      </c>
      <c r="Q150" s="210">
        <v>0.084250000000000005</v>
      </c>
      <c r="R150" s="210">
        <f>Q150*H150</f>
        <v>1.6850000000000001</v>
      </c>
      <c r="S150" s="210">
        <v>0</v>
      </c>
      <c r="T150" s="211">
        <f>S150*H150</f>
        <v>0</v>
      </c>
      <c r="AR150" s="14" t="s">
        <v>126</v>
      </c>
      <c r="AT150" s="14" t="s">
        <v>121</v>
      </c>
      <c r="AU150" s="14" t="s">
        <v>85</v>
      </c>
      <c r="AY150" s="14" t="s">
        <v>119</v>
      </c>
      <c r="BE150" s="212">
        <f>IF(N150="základní",J150,0)</f>
        <v>0</v>
      </c>
      <c r="BF150" s="212">
        <f>IF(N150="snížená",J150,0)</f>
        <v>0</v>
      </c>
      <c r="BG150" s="212">
        <f>IF(N150="zákl. přenesená",J150,0)</f>
        <v>0</v>
      </c>
      <c r="BH150" s="212">
        <f>IF(N150="sníž. přenesená",J150,0)</f>
        <v>0</v>
      </c>
      <c r="BI150" s="212">
        <f>IF(N150="nulová",J150,0)</f>
        <v>0</v>
      </c>
      <c r="BJ150" s="14" t="s">
        <v>83</v>
      </c>
      <c r="BK150" s="212">
        <f>ROUND(I150*H150,2)</f>
        <v>0</v>
      </c>
      <c r="BL150" s="14" t="s">
        <v>126</v>
      </c>
      <c r="BM150" s="14" t="s">
        <v>246</v>
      </c>
    </row>
    <row r="151" s="1" customFormat="1">
      <c r="B151" s="35"/>
      <c r="C151" s="36"/>
      <c r="D151" s="213" t="s">
        <v>128</v>
      </c>
      <c r="E151" s="36"/>
      <c r="F151" s="214" t="s">
        <v>247</v>
      </c>
      <c r="G151" s="36"/>
      <c r="H151" s="36"/>
      <c r="I151" s="127"/>
      <c r="J151" s="36"/>
      <c r="K151" s="36"/>
      <c r="L151" s="40"/>
      <c r="M151" s="215"/>
      <c r="N151" s="76"/>
      <c r="O151" s="76"/>
      <c r="P151" s="76"/>
      <c r="Q151" s="76"/>
      <c r="R151" s="76"/>
      <c r="S151" s="76"/>
      <c r="T151" s="77"/>
      <c r="AT151" s="14" t="s">
        <v>128</v>
      </c>
      <c r="AU151" s="14" t="s">
        <v>85</v>
      </c>
    </row>
    <row r="152" s="1" customFormat="1">
      <c r="B152" s="35"/>
      <c r="C152" s="36"/>
      <c r="D152" s="213" t="s">
        <v>130</v>
      </c>
      <c r="E152" s="36"/>
      <c r="F152" s="216" t="s">
        <v>248</v>
      </c>
      <c r="G152" s="36"/>
      <c r="H152" s="36"/>
      <c r="I152" s="127"/>
      <c r="J152" s="36"/>
      <c r="K152" s="36"/>
      <c r="L152" s="40"/>
      <c r="M152" s="215"/>
      <c r="N152" s="76"/>
      <c r="O152" s="76"/>
      <c r="P152" s="76"/>
      <c r="Q152" s="76"/>
      <c r="R152" s="76"/>
      <c r="S152" s="76"/>
      <c r="T152" s="77"/>
      <c r="AT152" s="14" t="s">
        <v>130</v>
      </c>
      <c r="AU152" s="14" t="s">
        <v>85</v>
      </c>
    </row>
    <row r="153" s="1" customFormat="1" ht="20.4" customHeight="1">
      <c r="B153" s="35"/>
      <c r="C153" s="228" t="s">
        <v>7</v>
      </c>
      <c r="D153" s="228" t="s">
        <v>171</v>
      </c>
      <c r="E153" s="229" t="s">
        <v>249</v>
      </c>
      <c r="F153" s="230" t="s">
        <v>250</v>
      </c>
      <c r="G153" s="231" t="s">
        <v>124</v>
      </c>
      <c r="H153" s="232">
        <v>20.600000000000001</v>
      </c>
      <c r="I153" s="233"/>
      <c r="J153" s="234">
        <f>ROUND(I153*H153,2)</f>
        <v>0</v>
      </c>
      <c r="K153" s="230" t="s">
        <v>125</v>
      </c>
      <c r="L153" s="235"/>
      <c r="M153" s="236" t="s">
        <v>19</v>
      </c>
      <c r="N153" s="237" t="s">
        <v>46</v>
      </c>
      <c r="O153" s="76"/>
      <c r="P153" s="210">
        <f>O153*H153</f>
        <v>0</v>
      </c>
      <c r="Q153" s="210">
        <v>0.13100000000000001</v>
      </c>
      <c r="R153" s="210">
        <f>Q153*H153</f>
        <v>2.6986000000000003</v>
      </c>
      <c r="S153" s="210">
        <v>0</v>
      </c>
      <c r="T153" s="211">
        <f>S153*H153</f>
        <v>0</v>
      </c>
      <c r="AR153" s="14" t="s">
        <v>170</v>
      </c>
      <c r="AT153" s="14" t="s">
        <v>171</v>
      </c>
      <c r="AU153" s="14" t="s">
        <v>85</v>
      </c>
      <c r="AY153" s="14" t="s">
        <v>119</v>
      </c>
      <c r="BE153" s="212">
        <f>IF(N153="základní",J153,0)</f>
        <v>0</v>
      </c>
      <c r="BF153" s="212">
        <f>IF(N153="snížená",J153,0)</f>
        <v>0</v>
      </c>
      <c r="BG153" s="212">
        <f>IF(N153="zákl. přenesená",J153,0)</f>
        <v>0</v>
      </c>
      <c r="BH153" s="212">
        <f>IF(N153="sníž. přenesená",J153,0)</f>
        <v>0</v>
      </c>
      <c r="BI153" s="212">
        <f>IF(N153="nulová",J153,0)</f>
        <v>0</v>
      </c>
      <c r="BJ153" s="14" t="s">
        <v>83</v>
      </c>
      <c r="BK153" s="212">
        <f>ROUND(I153*H153,2)</f>
        <v>0</v>
      </c>
      <c r="BL153" s="14" t="s">
        <v>126</v>
      </c>
      <c r="BM153" s="14" t="s">
        <v>251</v>
      </c>
    </row>
    <row r="154" s="1" customFormat="1">
      <c r="B154" s="35"/>
      <c r="C154" s="36"/>
      <c r="D154" s="213" t="s">
        <v>128</v>
      </c>
      <c r="E154" s="36"/>
      <c r="F154" s="214" t="s">
        <v>250</v>
      </c>
      <c r="G154" s="36"/>
      <c r="H154" s="36"/>
      <c r="I154" s="127"/>
      <c r="J154" s="36"/>
      <c r="K154" s="36"/>
      <c r="L154" s="40"/>
      <c r="M154" s="215"/>
      <c r="N154" s="76"/>
      <c r="O154" s="76"/>
      <c r="P154" s="76"/>
      <c r="Q154" s="76"/>
      <c r="R154" s="76"/>
      <c r="S154" s="76"/>
      <c r="T154" s="77"/>
      <c r="AT154" s="14" t="s">
        <v>128</v>
      </c>
      <c r="AU154" s="14" t="s">
        <v>85</v>
      </c>
    </row>
    <row r="155" s="11" customFormat="1">
      <c r="B155" s="217"/>
      <c r="C155" s="218"/>
      <c r="D155" s="213" t="s">
        <v>137</v>
      </c>
      <c r="E155" s="218"/>
      <c r="F155" s="220" t="s">
        <v>252</v>
      </c>
      <c r="G155" s="218"/>
      <c r="H155" s="221">
        <v>20.600000000000001</v>
      </c>
      <c r="I155" s="222"/>
      <c r="J155" s="218"/>
      <c r="K155" s="218"/>
      <c r="L155" s="223"/>
      <c r="M155" s="224"/>
      <c r="N155" s="225"/>
      <c r="O155" s="225"/>
      <c r="P155" s="225"/>
      <c r="Q155" s="225"/>
      <c r="R155" s="225"/>
      <c r="S155" s="225"/>
      <c r="T155" s="226"/>
      <c r="AT155" s="227" t="s">
        <v>137</v>
      </c>
      <c r="AU155" s="227" t="s">
        <v>85</v>
      </c>
      <c r="AV155" s="11" t="s">
        <v>85</v>
      </c>
      <c r="AW155" s="11" t="s">
        <v>4</v>
      </c>
      <c r="AX155" s="11" t="s">
        <v>83</v>
      </c>
      <c r="AY155" s="227" t="s">
        <v>119</v>
      </c>
    </row>
    <row r="156" s="1" customFormat="1" ht="20.4" customHeight="1">
      <c r="B156" s="35"/>
      <c r="C156" s="201" t="s">
        <v>253</v>
      </c>
      <c r="D156" s="201" t="s">
        <v>121</v>
      </c>
      <c r="E156" s="202" t="s">
        <v>254</v>
      </c>
      <c r="F156" s="203" t="s">
        <v>255</v>
      </c>
      <c r="G156" s="204" t="s">
        <v>124</v>
      </c>
      <c r="H156" s="205">
        <v>60</v>
      </c>
      <c r="I156" s="206"/>
      <c r="J156" s="207">
        <f>ROUND(I156*H156,2)</f>
        <v>0</v>
      </c>
      <c r="K156" s="203" t="s">
        <v>125</v>
      </c>
      <c r="L156" s="40"/>
      <c r="M156" s="208" t="s">
        <v>19</v>
      </c>
      <c r="N156" s="209" t="s">
        <v>46</v>
      </c>
      <c r="O156" s="76"/>
      <c r="P156" s="210">
        <f>O156*H156</f>
        <v>0</v>
      </c>
      <c r="Q156" s="210">
        <v>0.10362</v>
      </c>
      <c r="R156" s="210">
        <f>Q156*H156</f>
        <v>6.2172000000000001</v>
      </c>
      <c r="S156" s="210">
        <v>0</v>
      </c>
      <c r="T156" s="211">
        <f>S156*H156</f>
        <v>0</v>
      </c>
      <c r="AR156" s="14" t="s">
        <v>126</v>
      </c>
      <c r="AT156" s="14" t="s">
        <v>121</v>
      </c>
      <c r="AU156" s="14" t="s">
        <v>85</v>
      </c>
      <c r="AY156" s="14" t="s">
        <v>119</v>
      </c>
      <c r="BE156" s="212">
        <f>IF(N156="základní",J156,0)</f>
        <v>0</v>
      </c>
      <c r="BF156" s="212">
        <f>IF(N156="snížená",J156,0)</f>
        <v>0</v>
      </c>
      <c r="BG156" s="212">
        <f>IF(N156="zákl. přenesená",J156,0)</f>
        <v>0</v>
      </c>
      <c r="BH156" s="212">
        <f>IF(N156="sníž. přenesená",J156,0)</f>
        <v>0</v>
      </c>
      <c r="BI156" s="212">
        <f>IF(N156="nulová",J156,0)</f>
        <v>0</v>
      </c>
      <c r="BJ156" s="14" t="s">
        <v>83</v>
      </c>
      <c r="BK156" s="212">
        <f>ROUND(I156*H156,2)</f>
        <v>0</v>
      </c>
      <c r="BL156" s="14" t="s">
        <v>126</v>
      </c>
      <c r="BM156" s="14" t="s">
        <v>256</v>
      </c>
    </row>
    <row r="157" s="1" customFormat="1">
      <c r="B157" s="35"/>
      <c r="C157" s="36"/>
      <c r="D157" s="213" t="s">
        <v>128</v>
      </c>
      <c r="E157" s="36"/>
      <c r="F157" s="214" t="s">
        <v>257</v>
      </c>
      <c r="G157" s="36"/>
      <c r="H157" s="36"/>
      <c r="I157" s="127"/>
      <c r="J157" s="36"/>
      <c r="K157" s="36"/>
      <c r="L157" s="40"/>
      <c r="M157" s="215"/>
      <c r="N157" s="76"/>
      <c r="O157" s="76"/>
      <c r="P157" s="76"/>
      <c r="Q157" s="76"/>
      <c r="R157" s="76"/>
      <c r="S157" s="76"/>
      <c r="T157" s="77"/>
      <c r="AT157" s="14" t="s">
        <v>128</v>
      </c>
      <c r="AU157" s="14" t="s">
        <v>85</v>
      </c>
    </row>
    <row r="158" s="1" customFormat="1">
      <c r="B158" s="35"/>
      <c r="C158" s="36"/>
      <c r="D158" s="213" t="s">
        <v>130</v>
      </c>
      <c r="E158" s="36"/>
      <c r="F158" s="216" t="s">
        <v>258</v>
      </c>
      <c r="G158" s="36"/>
      <c r="H158" s="36"/>
      <c r="I158" s="127"/>
      <c r="J158" s="36"/>
      <c r="K158" s="36"/>
      <c r="L158" s="40"/>
      <c r="M158" s="215"/>
      <c r="N158" s="76"/>
      <c r="O158" s="76"/>
      <c r="P158" s="76"/>
      <c r="Q158" s="76"/>
      <c r="R158" s="76"/>
      <c r="S158" s="76"/>
      <c r="T158" s="77"/>
      <c r="AT158" s="14" t="s">
        <v>130</v>
      </c>
      <c r="AU158" s="14" t="s">
        <v>85</v>
      </c>
    </row>
    <row r="159" s="1" customFormat="1" ht="20.4" customHeight="1">
      <c r="B159" s="35"/>
      <c r="C159" s="228" t="s">
        <v>259</v>
      </c>
      <c r="D159" s="228" t="s">
        <v>171</v>
      </c>
      <c r="E159" s="229" t="s">
        <v>260</v>
      </c>
      <c r="F159" s="230" t="s">
        <v>261</v>
      </c>
      <c r="G159" s="231" t="s">
        <v>124</v>
      </c>
      <c r="H159" s="232">
        <v>61.799999999999997</v>
      </c>
      <c r="I159" s="233"/>
      <c r="J159" s="234">
        <f>ROUND(I159*H159,2)</f>
        <v>0</v>
      </c>
      <c r="K159" s="230" t="s">
        <v>125</v>
      </c>
      <c r="L159" s="235"/>
      <c r="M159" s="236" t="s">
        <v>19</v>
      </c>
      <c r="N159" s="237" t="s">
        <v>46</v>
      </c>
      <c r="O159" s="76"/>
      <c r="P159" s="210">
        <f>O159*H159</f>
        <v>0</v>
      </c>
      <c r="Q159" s="210">
        <v>0.17599999999999999</v>
      </c>
      <c r="R159" s="210">
        <f>Q159*H159</f>
        <v>10.876799999999999</v>
      </c>
      <c r="S159" s="210">
        <v>0</v>
      </c>
      <c r="T159" s="211">
        <f>S159*H159</f>
        <v>0</v>
      </c>
      <c r="AR159" s="14" t="s">
        <v>170</v>
      </c>
      <c r="AT159" s="14" t="s">
        <v>171</v>
      </c>
      <c r="AU159" s="14" t="s">
        <v>85</v>
      </c>
      <c r="AY159" s="14" t="s">
        <v>119</v>
      </c>
      <c r="BE159" s="212">
        <f>IF(N159="základní",J159,0)</f>
        <v>0</v>
      </c>
      <c r="BF159" s="212">
        <f>IF(N159="snížená",J159,0)</f>
        <v>0</v>
      </c>
      <c r="BG159" s="212">
        <f>IF(N159="zákl. přenesená",J159,0)</f>
        <v>0</v>
      </c>
      <c r="BH159" s="212">
        <f>IF(N159="sníž. přenesená",J159,0)</f>
        <v>0</v>
      </c>
      <c r="BI159" s="212">
        <f>IF(N159="nulová",J159,0)</f>
        <v>0</v>
      </c>
      <c r="BJ159" s="14" t="s">
        <v>83</v>
      </c>
      <c r="BK159" s="212">
        <f>ROUND(I159*H159,2)</f>
        <v>0</v>
      </c>
      <c r="BL159" s="14" t="s">
        <v>126</v>
      </c>
      <c r="BM159" s="14" t="s">
        <v>262</v>
      </c>
    </row>
    <row r="160" s="1" customFormat="1">
      <c r="B160" s="35"/>
      <c r="C160" s="36"/>
      <c r="D160" s="213" t="s">
        <v>128</v>
      </c>
      <c r="E160" s="36"/>
      <c r="F160" s="214" t="s">
        <v>261</v>
      </c>
      <c r="G160" s="36"/>
      <c r="H160" s="36"/>
      <c r="I160" s="127"/>
      <c r="J160" s="36"/>
      <c r="K160" s="36"/>
      <c r="L160" s="40"/>
      <c r="M160" s="215"/>
      <c r="N160" s="76"/>
      <c r="O160" s="76"/>
      <c r="P160" s="76"/>
      <c r="Q160" s="76"/>
      <c r="R160" s="76"/>
      <c r="S160" s="76"/>
      <c r="T160" s="77"/>
      <c r="AT160" s="14" t="s">
        <v>128</v>
      </c>
      <c r="AU160" s="14" t="s">
        <v>85</v>
      </c>
    </row>
    <row r="161" s="11" customFormat="1">
      <c r="B161" s="217"/>
      <c r="C161" s="218"/>
      <c r="D161" s="213" t="s">
        <v>137</v>
      </c>
      <c r="E161" s="218"/>
      <c r="F161" s="220" t="s">
        <v>263</v>
      </c>
      <c r="G161" s="218"/>
      <c r="H161" s="221">
        <v>61.799999999999997</v>
      </c>
      <c r="I161" s="222"/>
      <c r="J161" s="218"/>
      <c r="K161" s="218"/>
      <c r="L161" s="223"/>
      <c r="M161" s="224"/>
      <c r="N161" s="225"/>
      <c r="O161" s="225"/>
      <c r="P161" s="225"/>
      <c r="Q161" s="225"/>
      <c r="R161" s="225"/>
      <c r="S161" s="225"/>
      <c r="T161" s="226"/>
      <c r="AT161" s="227" t="s">
        <v>137</v>
      </c>
      <c r="AU161" s="227" t="s">
        <v>85</v>
      </c>
      <c r="AV161" s="11" t="s">
        <v>85</v>
      </c>
      <c r="AW161" s="11" t="s">
        <v>4</v>
      </c>
      <c r="AX161" s="11" t="s">
        <v>83</v>
      </c>
      <c r="AY161" s="227" t="s">
        <v>119</v>
      </c>
    </row>
    <row r="162" s="10" customFormat="1" ht="22.8" customHeight="1">
      <c r="B162" s="185"/>
      <c r="C162" s="186"/>
      <c r="D162" s="187" t="s">
        <v>74</v>
      </c>
      <c r="E162" s="199" t="s">
        <v>170</v>
      </c>
      <c r="F162" s="199" t="s">
        <v>264</v>
      </c>
      <c r="G162" s="186"/>
      <c r="H162" s="186"/>
      <c r="I162" s="189"/>
      <c r="J162" s="200">
        <f>BK162</f>
        <v>0</v>
      </c>
      <c r="K162" s="186"/>
      <c r="L162" s="191"/>
      <c r="M162" s="192"/>
      <c r="N162" s="193"/>
      <c r="O162" s="193"/>
      <c r="P162" s="194">
        <f>SUM(P163:P176)</f>
        <v>0</v>
      </c>
      <c r="Q162" s="193"/>
      <c r="R162" s="194">
        <f>SUM(R163:R176)</f>
        <v>6.5768400000000007</v>
      </c>
      <c r="S162" s="193"/>
      <c r="T162" s="195">
        <f>SUM(T163:T176)</f>
        <v>0</v>
      </c>
      <c r="AR162" s="196" t="s">
        <v>83</v>
      </c>
      <c r="AT162" s="197" t="s">
        <v>74</v>
      </c>
      <c r="AU162" s="197" t="s">
        <v>83</v>
      </c>
      <c r="AY162" s="196" t="s">
        <v>119</v>
      </c>
      <c r="BK162" s="198">
        <f>SUM(BK163:BK176)</f>
        <v>0</v>
      </c>
    </row>
    <row r="163" s="1" customFormat="1" ht="20.4" customHeight="1">
      <c r="B163" s="35"/>
      <c r="C163" s="201" t="s">
        <v>265</v>
      </c>
      <c r="D163" s="201" t="s">
        <v>121</v>
      </c>
      <c r="E163" s="202" t="s">
        <v>266</v>
      </c>
      <c r="F163" s="203" t="s">
        <v>267</v>
      </c>
      <c r="G163" s="204" t="s">
        <v>268</v>
      </c>
      <c r="H163" s="205">
        <v>7</v>
      </c>
      <c r="I163" s="206"/>
      <c r="J163" s="207">
        <f>ROUND(I163*H163,2)</f>
        <v>0</v>
      </c>
      <c r="K163" s="203" t="s">
        <v>125</v>
      </c>
      <c r="L163" s="40"/>
      <c r="M163" s="208" t="s">
        <v>19</v>
      </c>
      <c r="N163" s="209" t="s">
        <v>46</v>
      </c>
      <c r="O163" s="76"/>
      <c r="P163" s="210">
        <f>O163*H163</f>
        <v>0</v>
      </c>
      <c r="Q163" s="210">
        <v>0.42080000000000001</v>
      </c>
      <c r="R163" s="210">
        <f>Q163*H163</f>
        <v>2.9456000000000002</v>
      </c>
      <c r="S163" s="210">
        <v>0</v>
      </c>
      <c r="T163" s="211">
        <f>S163*H163</f>
        <v>0</v>
      </c>
      <c r="AR163" s="14" t="s">
        <v>126</v>
      </c>
      <c r="AT163" s="14" t="s">
        <v>121</v>
      </c>
      <c r="AU163" s="14" t="s">
        <v>85</v>
      </c>
      <c r="AY163" s="14" t="s">
        <v>119</v>
      </c>
      <c r="BE163" s="212">
        <f>IF(N163="základní",J163,0)</f>
        <v>0</v>
      </c>
      <c r="BF163" s="212">
        <f>IF(N163="snížená",J163,0)</f>
        <v>0</v>
      </c>
      <c r="BG163" s="212">
        <f>IF(N163="zákl. přenesená",J163,0)</f>
        <v>0</v>
      </c>
      <c r="BH163" s="212">
        <f>IF(N163="sníž. přenesená",J163,0)</f>
        <v>0</v>
      </c>
      <c r="BI163" s="212">
        <f>IF(N163="nulová",J163,0)</f>
        <v>0</v>
      </c>
      <c r="BJ163" s="14" t="s">
        <v>83</v>
      </c>
      <c r="BK163" s="212">
        <f>ROUND(I163*H163,2)</f>
        <v>0</v>
      </c>
      <c r="BL163" s="14" t="s">
        <v>126</v>
      </c>
      <c r="BM163" s="14" t="s">
        <v>269</v>
      </c>
    </row>
    <row r="164" s="1" customFormat="1">
      <c r="B164" s="35"/>
      <c r="C164" s="36"/>
      <c r="D164" s="213" t="s">
        <v>128</v>
      </c>
      <c r="E164" s="36"/>
      <c r="F164" s="214" t="s">
        <v>267</v>
      </c>
      <c r="G164" s="36"/>
      <c r="H164" s="36"/>
      <c r="I164" s="127"/>
      <c r="J164" s="36"/>
      <c r="K164" s="36"/>
      <c r="L164" s="40"/>
      <c r="M164" s="215"/>
      <c r="N164" s="76"/>
      <c r="O164" s="76"/>
      <c r="P164" s="76"/>
      <c r="Q164" s="76"/>
      <c r="R164" s="76"/>
      <c r="S164" s="76"/>
      <c r="T164" s="77"/>
      <c r="AT164" s="14" t="s">
        <v>128</v>
      </c>
      <c r="AU164" s="14" t="s">
        <v>85</v>
      </c>
    </row>
    <row r="165" s="1" customFormat="1">
      <c r="B165" s="35"/>
      <c r="C165" s="36"/>
      <c r="D165" s="213" t="s">
        <v>130</v>
      </c>
      <c r="E165" s="36"/>
      <c r="F165" s="216" t="s">
        <v>270</v>
      </c>
      <c r="G165" s="36"/>
      <c r="H165" s="36"/>
      <c r="I165" s="127"/>
      <c r="J165" s="36"/>
      <c r="K165" s="36"/>
      <c r="L165" s="40"/>
      <c r="M165" s="215"/>
      <c r="N165" s="76"/>
      <c r="O165" s="76"/>
      <c r="P165" s="76"/>
      <c r="Q165" s="76"/>
      <c r="R165" s="76"/>
      <c r="S165" s="76"/>
      <c r="T165" s="77"/>
      <c r="AT165" s="14" t="s">
        <v>130</v>
      </c>
      <c r="AU165" s="14" t="s">
        <v>85</v>
      </c>
    </row>
    <row r="166" s="1" customFormat="1" ht="20.4" customHeight="1">
      <c r="B166" s="35"/>
      <c r="C166" s="228" t="s">
        <v>271</v>
      </c>
      <c r="D166" s="228" t="s">
        <v>171</v>
      </c>
      <c r="E166" s="229" t="s">
        <v>272</v>
      </c>
      <c r="F166" s="230" t="s">
        <v>273</v>
      </c>
      <c r="G166" s="231" t="s">
        <v>268</v>
      </c>
      <c r="H166" s="232">
        <v>7</v>
      </c>
      <c r="I166" s="233"/>
      <c r="J166" s="234">
        <f>ROUND(I166*H166,2)</f>
        <v>0</v>
      </c>
      <c r="K166" s="230" t="s">
        <v>125</v>
      </c>
      <c r="L166" s="235"/>
      <c r="M166" s="236" t="s">
        <v>19</v>
      </c>
      <c r="N166" s="237" t="s">
        <v>46</v>
      </c>
      <c r="O166" s="76"/>
      <c r="P166" s="210">
        <f>O166*H166</f>
        <v>0</v>
      </c>
      <c r="Q166" s="210">
        <v>0.079000000000000001</v>
      </c>
      <c r="R166" s="210">
        <f>Q166*H166</f>
        <v>0.55300000000000005</v>
      </c>
      <c r="S166" s="210">
        <v>0</v>
      </c>
      <c r="T166" s="211">
        <f>S166*H166</f>
        <v>0</v>
      </c>
      <c r="AR166" s="14" t="s">
        <v>170</v>
      </c>
      <c r="AT166" s="14" t="s">
        <v>171</v>
      </c>
      <c r="AU166" s="14" t="s">
        <v>85</v>
      </c>
      <c r="AY166" s="14" t="s">
        <v>119</v>
      </c>
      <c r="BE166" s="212">
        <f>IF(N166="základní",J166,0)</f>
        <v>0</v>
      </c>
      <c r="BF166" s="212">
        <f>IF(N166="snížená",J166,0)</f>
        <v>0</v>
      </c>
      <c r="BG166" s="212">
        <f>IF(N166="zákl. přenesená",J166,0)</f>
        <v>0</v>
      </c>
      <c r="BH166" s="212">
        <f>IF(N166="sníž. přenesená",J166,0)</f>
        <v>0</v>
      </c>
      <c r="BI166" s="212">
        <f>IF(N166="nulová",J166,0)</f>
        <v>0</v>
      </c>
      <c r="BJ166" s="14" t="s">
        <v>83</v>
      </c>
      <c r="BK166" s="212">
        <f>ROUND(I166*H166,2)</f>
        <v>0</v>
      </c>
      <c r="BL166" s="14" t="s">
        <v>126</v>
      </c>
      <c r="BM166" s="14" t="s">
        <v>274</v>
      </c>
    </row>
    <row r="167" s="1" customFormat="1">
      <c r="B167" s="35"/>
      <c r="C167" s="36"/>
      <c r="D167" s="213" t="s">
        <v>128</v>
      </c>
      <c r="E167" s="36"/>
      <c r="F167" s="214" t="s">
        <v>273</v>
      </c>
      <c r="G167" s="36"/>
      <c r="H167" s="36"/>
      <c r="I167" s="127"/>
      <c r="J167" s="36"/>
      <c r="K167" s="36"/>
      <c r="L167" s="40"/>
      <c r="M167" s="215"/>
      <c r="N167" s="76"/>
      <c r="O167" s="76"/>
      <c r="P167" s="76"/>
      <c r="Q167" s="76"/>
      <c r="R167" s="76"/>
      <c r="S167" s="76"/>
      <c r="T167" s="77"/>
      <c r="AT167" s="14" t="s">
        <v>128</v>
      </c>
      <c r="AU167" s="14" t="s">
        <v>85</v>
      </c>
    </row>
    <row r="168" s="1" customFormat="1" ht="20.4" customHeight="1">
      <c r="B168" s="35"/>
      <c r="C168" s="228" t="s">
        <v>275</v>
      </c>
      <c r="D168" s="228" t="s">
        <v>171</v>
      </c>
      <c r="E168" s="229" t="s">
        <v>276</v>
      </c>
      <c r="F168" s="230" t="s">
        <v>277</v>
      </c>
      <c r="G168" s="231" t="s">
        <v>268</v>
      </c>
      <c r="H168" s="232">
        <v>7</v>
      </c>
      <c r="I168" s="233"/>
      <c r="J168" s="234">
        <f>ROUND(I168*H168,2)</f>
        <v>0</v>
      </c>
      <c r="K168" s="230" t="s">
        <v>125</v>
      </c>
      <c r="L168" s="235"/>
      <c r="M168" s="236" t="s">
        <v>19</v>
      </c>
      <c r="N168" s="237" t="s">
        <v>46</v>
      </c>
      <c r="O168" s="76"/>
      <c r="P168" s="210">
        <f>O168*H168</f>
        <v>0</v>
      </c>
      <c r="Q168" s="210">
        <v>0.068000000000000005</v>
      </c>
      <c r="R168" s="210">
        <f>Q168*H168</f>
        <v>0.47600000000000003</v>
      </c>
      <c r="S168" s="210">
        <v>0</v>
      </c>
      <c r="T168" s="211">
        <f>S168*H168</f>
        <v>0</v>
      </c>
      <c r="AR168" s="14" t="s">
        <v>170</v>
      </c>
      <c r="AT168" s="14" t="s">
        <v>171</v>
      </c>
      <c r="AU168" s="14" t="s">
        <v>85</v>
      </c>
      <c r="AY168" s="14" t="s">
        <v>119</v>
      </c>
      <c r="BE168" s="212">
        <f>IF(N168="základní",J168,0)</f>
        <v>0</v>
      </c>
      <c r="BF168" s="212">
        <f>IF(N168="snížená",J168,0)</f>
        <v>0</v>
      </c>
      <c r="BG168" s="212">
        <f>IF(N168="zákl. přenesená",J168,0)</f>
        <v>0</v>
      </c>
      <c r="BH168" s="212">
        <f>IF(N168="sníž. přenesená",J168,0)</f>
        <v>0</v>
      </c>
      <c r="BI168" s="212">
        <f>IF(N168="nulová",J168,0)</f>
        <v>0</v>
      </c>
      <c r="BJ168" s="14" t="s">
        <v>83</v>
      </c>
      <c r="BK168" s="212">
        <f>ROUND(I168*H168,2)</f>
        <v>0</v>
      </c>
      <c r="BL168" s="14" t="s">
        <v>126</v>
      </c>
      <c r="BM168" s="14" t="s">
        <v>278</v>
      </c>
    </row>
    <row r="169" s="1" customFormat="1">
      <c r="B169" s="35"/>
      <c r="C169" s="36"/>
      <c r="D169" s="213" t="s">
        <v>128</v>
      </c>
      <c r="E169" s="36"/>
      <c r="F169" s="214" t="s">
        <v>277</v>
      </c>
      <c r="G169" s="36"/>
      <c r="H169" s="36"/>
      <c r="I169" s="127"/>
      <c r="J169" s="36"/>
      <c r="K169" s="36"/>
      <c r="L169" s="40"/>
      <c r="M169" s="215"/>
      <c r="N169" s="76"/>
      <c r="O169" s="76"/>
      <c r="P169" s="76"/>
      <c r="Q169" s="76"/>
      <c r="R169" s="76"/>
      <c r="S169" s="76"/>
      <c r="T169" s="77"/>
      <c r="AT169" s="14" t="s">
        <v>128</v>
      </c>
      <c r="AU169" s="14" t="s">
        <v>85</v>
      </c>
    </row>
    <row r="170" s="1" customFormat="1" ht="20.4" customHeight="1">
      <c r="B170" s="35"/>
      <c r="C170" s="201" t="s">
        <v>279</v>
      </c>
      <c r="D170" s="201" t="s">
        <v>121</v>
      </c>
      <c r="E170" s="202" t="s">
        <v>280</v>
      </c>
      <c r="F170" s="203" t="s">
        <v>281</v>
      </c>
      <c r="G170" s="204" t="s">
        <v>268</v>
      </c>
      <c r="H170" s="205">
        <v>8</v>
      </c>
      <c r="I170" s="206"/>
      <c r="J170" s="207">
        <f>ROUND(I170*H170,2)</f>
        <v>0</v>
      </c>
      <c r="K170" s="203" t="s">
        <v>125</v>
      </c>
      <c r="L170" s="40"/>
      <c r="M170" s="208" t="s">
        <v>19</v>
      </c>
      <c r="N170" s="209" t="s">
        <v>46</v>
      </c>
      <c r="O170" s="76"/>
      <c r="P170" s="210">
        <f>O170*H170</f>
        <v>0</v>
      </c>
      <c r="Q170" s="210">
        <v>0.31108000000000002</v>
      </c>
      <c r="R170" s="210">
        <f>Q170*H170</f>
        <v>2.4886400000000002</v>
      </c>
      <c r="S170" s="210">
        <v>0</v>
      </c>
      <c r="T170" s="211">
        <f>S170*H170</f>
        <v>0</v>
      </c>
      <c r="AR170" s="14" t="s">
        <v>126</v>
      </c>
      <c r="AT170" s="14" t="s">
        <v>121</v>
      </c>
      <c r="AU170" s="14" t="s">
        <v>85</v>
      </c>
      <c r="AY170" s="14" t="s">
        <v>119</v>
      </c>
      <c r="BE170" s="212">
        <f>IF(N170="základní",J170,0)</f>
        <v>0</v>
      </c>
      <c r="BF170" s="212">
        <f>IF(N170="snížená",J170,0)</f>
        <v>0</v>
      </c>
      <c r="BG170" s="212">
        <f>IF(N170="zákl. přenesená",J170,0)</f>
        <v>0</v>
      </c>
      <c r="BH170" s="212">
        <f>IF(N170="sníž. přenesená",J170,0)</f>
        <v>0</v>
      </c>
      <c r="BI170" s="212">
        <f>IF(N170="nulová",J170,0)</f>
        <v>0</v>
      </c>
      <c r="BJ170" s="14" t="s">
        <v>83</v>
      </c>
      <c r="BK170" s="212">
        <f>ROUND(I170*H170,2)</f>
        <v>0</v>
      </c>
      <c r="BL170" s="14" t="s">
        <v>126</v>
      </c>
      <c r="BM170" s="14" t="s">
        <v>282</v>
      </c>
    </row>
    <row r="171" s="1" customFormat="1">
      <c r="B171" s="35"/>
      <c r="C171" s="36"/>
      <c r="D171" s="213" t="s">
        <v>128</v>
      </c>
      <c r="E171" s="36"/>
      <c r="F171" s="214" t="s">
        <v>283</v>
      </c>
      <c r="G171" s="36"/>
      <c r="H171" s="36"/>
      <c r="I171" s="127"/>
      <c r="J171" s="36"/>
      <c r="K171" s="36"/>
      <c r="L171" s="40"/>
      <c r="M171" s="215"/>
      <c r="N171" s="76"/>
      <c r="O171" s="76"/>
      <c r="P171" s="76"/>
      <c r="Q171" s="76"/>
      <c r="R171" s="76"/>
      <c r="S171" s="76"/>
      <c r="T171" s="77"/>
      <c r="AT171" s="14" t="s">
        <v>128</v>
      </c>
      <c r="AU171" s="14" t="s">
        <v>85</v>
      </c>
    </row>
    <row r="172" s="1" customFormat="1">
      <c r="B172" s="35"/>
      <c r="C172" s="36"/>
      <c r="D172" s="213" t="s">
        <v>130</v>
      </c>
      <c r="E172" s="36"/>
      <c r="F172" s="216" t="s">
        <v>270</v>
      </c>
      <c r="G172" s="36"/>
      <c r="H172" s="36"/>
      <c r="I172" s="127"/>
      <c r="J172" s="36"/>
      <c r="K172" s="36"/>
      <c r="L172" s="40"/>
      <c r="M172" s="215"/>
      <c r="N172" s="76"/>
      <c r="O172" s="76"/>
      <c r="P172" s="76"/>
      <c r="Q172" s="76"/>
      <c r="R172" s="76"/>
      <c r="S172" s="76"/>
      <c r="T172" s="77"/>
      <c r="AT172" s="14" t="s">
        <v>130</v>
      </c>
      <c r="AU172" s="14" t="s">
        <v>85</v>
      </c>
    </row>
    <row r="173" s="1" customFormat="1" ht="20.4" customHeight="1">
      <c r="B173" s="35"/>
      <c r="C173" s="228" t="s">
        <v>284</v>
      </c>
      <c r="D173" s="228" t="s">
        <v>171</v>
      </c>
      <c r="E173" s="229" t="s">
        <v>285</v>
      </c>
      <c r="F173" s="230" t="s">
        <v>286</v>
      </c>
      <c r="G173" s="231" t="s">
        <v>268</v>
      </c>
      <c r="H173" s="232">
        <v>8</v>
      </c>
      <c r="I173" s="233"/>
      <c r="J173" s="234">
        <f>ROUND(I173*H173,2)</f>
        <v>0</v>
      </c>
      <c r="K173" s="230" t="s">
        <v>125</v>
      </c>
      <c r="L173" s="235"/>
      <c r="M173" s="236" t="s">
        <v>19</v>
      </c>
      <c r="N173" s="237" t="s">
        <v>46</v>
      </c>
      <c r="O173" s="76"/>
      <c r="P173" s="210">
        <f>O173*H173</f>
        <v>0</v>
      </c>
      <c r="Q173" s="210">
        <v>0.013299999999999999</v>
      </c>
      <c r="R173" s="210">
        <f>Q173*H173</f>
        <v>0.1064</v>
      </c>
      <c r="S173" s="210">
        <v>0</v>
      </c>
      <c r="T173" s="211">
        <f>S173*H173</f>
        <v>0</v>
      </c>
      <c r="AR173" s="14" t="s">
        <v>170</v>
      </c>
      <c r="AT173" s="14" t="s">
        <v>171</v>
      </c>
      <c r="AU173" s="14" t="s">
        <v>85</v>
      </c>
      <c r="AY173" s="14" t="s">
        <v>119</v>
      </c>
      <c r="BE173" s="212">
        <f>IF(N173="základní",J173,0)</f>
        <v>0</v>
      </c>
      <c r="BF173" s="212">
        <f>IF(N173="snížená",J173,0)</f>
        <v>0</v>
      </c>
      <c r="BG173" s="212">
        <f>IF(N173="zákl. přenesená",J173,0)</f>
        <v>0</v>
      </c>
      <c r="BH173" s="212">
        <f>IF(N173="sníž. přenesená",J173,0)</f>
        <v>0</v>
      </c>
      <c r="BI173" s="212">
        <f>IF(N173="nulová",J173,0)</f>
        <v>0</v>
      </c>
      <c r="BJ173" s="14" t="s">
        <v>83</v>
      </c>
      <c r="BK173" s="212">
        <f>ROUND(I173*H173,2)</f>
        <v>0</v>
      </c>
      <c r="BL173" s="14" t="s">
        <v>126</v>
      </c>
      <c r="BM173" s="14" t="s">
        <v>287</v>
      </c>
    </row>
    <row r="174" s="1" customFormat="1">
      <c r="B174" s="35"/>
      <c r="C174" s="36"/>
      <c r="D174" s="213" t="s">
        <v>128</v>
      </c>
      <c r="E174" s="36"/>
      <c r="F174" s="214" t="s">
        <v>286</v>
      </c>
      <c r="G174" s="36"/>
      <c r="H174" s="36"/>
      <c r="I174" s="127"/>
      <c r="J174" s="36"/>
      <c r="K174" s="36"/>
      <c r="L174" s="40"/>
      <c r="M174" s="215"/>
      <c r="N174" s="76"/>
      <c r="O174" s="76"/>
      <c r="P174" s="76"/>
      <c r="Q174" s="76"/>
      <c r="R174" s="76"/>
      <c r="S174" s="76"/>
      <c r="T174" s="77"/>
      <c r="AT174" s="14" t="s">
        <v>128</v>
      </c>
      <c r="AU174" s="14" t="s">
        <v>85</v>
      </c>
    </row>
    <row r="175" s="1" customFormat="1" ht="14.4" customHeight="1">
      <c r="B175" s="35"/>
      <c r="C175" s="228" t="s">
        <v>288</v>
      </c>
      <c r="D175" s="228" t="s">
        <v>171</v>
      </c>
      <c r="E175" s="229" t="s">
        <v>289</v>
      </c>
      <c r="F175" s="230" t="s">
        <v>290</v>
      </c>
      <c r="G175" s="231" t="s">
        <v>268</v>
      </c>
      <c r="H175" s="232">
        <v>8</v>
      </c>
      <c r="I175" s="233"/>
      <c r="J175" s="234">
        <f>ROUND(I175*H175,2)</f>
        <v>0</v>
      </c>
      <c r="K175" s="230" t="s">
        <v>19</v>
      </c>
      <c r="L175" s="235"/>
      <c r="M175" s="236" t="s">
        <v>19</v>
      </c>
      <c r="N175" s="237" t="s">
        <v>46</v>
      </c>
      <c r="O175" s="76"/>
      <c r="P175" s="210">
        <f>O175*H175</f>
        <v>0</v>
      </c>
      <c r="Q175" s="210">
        <v>0.00089999999999999998</v>
      </c>
      <c r="R175" s="210">
        <f>Q175*H175</f>
        <v>0.0071999999999999998</v>
      </c>
      <c r="S175" s="210">
        <v>0</v>
      </c>
      <c r="T175" s="211">
        <f>S175*H175</f>
        <v>0</v>
      </c>
      <c r="AR175" s="14" t="s">
        <v>170</v>
      </c>
      <c r="AT175" s="14" t="s">
        <v>171</v>
      </c>
      <c r="AU175" s="14" t="s">
        <v>85</v>
      </c>
      <c r="AY175" s="14" t="s">
        <v>119</v>
      </c>
      <c r="BE175" s="212">
        <f>IF(N175="základní",J175,0)</f>
        <v>0</v>
      </c>
      <c r="BF175" s="212">
        <f>IF(N175="snížená",J175,0)</f>
        <v>0</v>
      </c>
      <c r="BG175" s="212">
        <f>IF(N175="zákl. přenesená",J175,0)</f>
        <v>0</v>
      </c>
      <c r="BH175" s="212">
        <f>IF(N175="sníž. přenesená",J175,0)</f>
        <v>0</v>
      </c>
      <c r="BI175" s="212">
        <f>IF(N175="nulová",J175,0)</f>
        <v>0</v>
      </c>
      <c r="BJ175" s="14" t="s">
        <v>83</v>
      </c>
      <c r="BK175" s="212">
        <f>ROUND(I175*H175,2)</f>
        <v>0</v>
      </c>
      <c r="BL175" s="14" t="s">
        <v>126</v>
      </c>
      <c r="BM175" s="14" t="s">
        <v>291</v>
      </c>
    </row>
    <row r="176" s="1" customFormat="1">
      <c r="B176" s="35"/>
      <c r="C176" s="36"/>
      <c r="D176" s="213" t="s">
        <v>128</v>
      </c>
      <c r="E176" s="36"/>
      <c r="F176" s="214" t="s">
        <v>290</v>
      </c>
      <c r="G176" s="36"/>
      <c r="H176" s="36"/>
      <c r="I176" s="127"/>
      <c r="J176" s="36"/>
      <c r="K176" s="36"/>
      <c r="L176" s="40"/>
      <c r="M176" s="215"/>
      <c r="N176" s="76"/>
      <c r="O176" s="76"/>
      <c r="P176" s="76"/>
      <c r="Q176" s="76"/>
      <c r="R176" s="76"/>
      <c r="S176" s="76"/>
      <c r="T176" s="77"/>
      <c r="AT176" s="14" t="s">
        <v>128</v>
      </c>
      <c r="AU176" s="14" t="s">
        <v>85</v>
      </c>
    </row>
    <row r="177" s="10" customFormat="1" ht="22.8" customHeight="1">
      <c r="B177" s="185"/>
      <c r="C177" s="186"/>
      <c r="D177" s="187" t="s">
        <v>74</v>
      </c>
      <c r="E177" s="199" t="s">
        <v>179</v>
      </c>
      <c r="F177" s="199" t="s">
        <v>292</v>
      </c>
      <c r="G177" s="186"/>
      <c r="H177" s="186"/>
      <c r="I177" s="189"/>
      <c r="J177" s="200">
        <f>BK177</f>
        <v>0</v>
      </c>
      <c r="K177" s="186"/>
      <c r="L177" s="191"/>
      <c r="M177" s="192"/>
      <c r="N177" s="193"/>
      <c r="O177" s="193"/>
      <c r="P177" s="194">
        <f>SUM(P178:P198)</f>
        <v>0</v>
      </c>
      <c r="Q177" s="193"/>
      <c r="R177" s="194">
        <f>SUM(R178:R198)</f>
        <v>43.156050000000008</v>
      </c>
      <c r="S177" s="193"/>
      <c r="T177" s="195">
        <f>SUM(T178:T198)</f>
        <v>0</v>
      </c>
      <c r="AR177" s="196" t="s">
        <v>83</v>
      </c>
      <c r="AT177" s="197" t="s">
        <v>74</v>
      </c>
      <c r="AU177" s="197" t="s">
        <v>83</v>
      </c>
      <c r="AY177" s="196" t="s">
        <v>119</v>
      </c>
      <c r="BK177" s="198">
        <f>SUM(BK178:BK198)</f>
        <v>0</v>
      </c>
    </row>
    <row r="178" s="1" customFormat="1" ht="20.4" customHeight="1">
      <c r="B178" s="35"/>
      <c r="C178" s="201" t="s">
        <v>293</v>
      </c>
      <c r="D178" s="201" t="s">
        <v>121</v>
      </c>
      <c r="E178" s="202" t="s">
        <v>294</v>
      </c>
      <c r="F178" s="203" t="s">
        <v>295</v>
      </c>
      <c r="G178" s="204" t="s">
        <v>152</v>
      </c>
      <c r="H178" s="205">
        <v>155</v>
      </c>
      <c r="I178" s="206"/>
      <c r="J178" s="207">
        <f>ROUND(I178*H178,2)</f>
        <v>0</v>
      </c>
      <c r="K178" s="203" t="s">
        <v>125</v>
      </c>
      <c r="L178" s="40"/>
      <c r="M178" s="208" t="s">
        <v>19</v>
      </c>
      <c r="N178" s="209" t="s">
        <v>46</v>
      </c>
      <c r="O178" s="76"/>
      <c r="P178" s="210">
        <f>O178*H178</f>
        <v>0</v>
      </c>
      <c r="Q178" s="210">
        <v>0.15540000000000001</v>
      </c>
      <c r="R178" s="210">
        <f>Q178*H178</f>
        <v>24.087000000000003</v>
      </c>
      <c r="S178" s="210">
        <v>0</v>
      </c>
      <c r="T178" s="211">
        <f>S178*H178</f>
        <v>0</v>
      </c>
      <c r="AR178" s="14" t="s">
        <v>126</v>
      </c>
      <c r="AT178" s="14" t="s">
        <v>121</v>
      </c>
      <c r="AU178" s="14" t="s">
        <v>85</v>
      </c>
      <c r="AY178" s="14" t="s">
        <v>119</v>
      </c>
      <c r="BE178" s="212">
        <f>IF(N178="základní",J178,0)</f>
        <v>0</v>
      </c>
      <c r="BF178" s="212">
        <f>IF(N178="snížená",J178,0)</f>
        <v>0</v>
      </c>
      <c r="BG178" s="212">
        <f>IF(N178="zákl. přenesená",J178,0)</f>
        <v>0</v>
      </c>
      <c r="BH178" s="212">
        <f>IF(N178="sníž. přenesená",J178,0)</f>
        <v>0</v>
      </c>
      <c r="BI178" s="212">
        <f>IF(N178="nulová",J178,0)</f>
        <v>0</v>
      </c>
      <c r="BJ178" s="14" t="s">
        <v>83</v>
      </c>
      <c r="BK178" s="212">
        <f>ROUND(I178*H178,2)</f>
        <v>0</v>
      </c>
      <c r="BL178" s="14" t="s">
        <v>126</v>
      </c>
      <c r="BM178" s="14" t="s">
        <v>296</v>
      </c>
    </row>
    <row r="179" s="1" customFormat="1">
      <c r="B179" s="35"/>
      <c r="C179" s="36"/>
      <c r="D179" s="213" t="s">
        <v>128</v>
      </c>
      <c r="E179" s="36"/>
      <c r="F179" s="214" t="s">
        <v>297</v>
      </c>
      <c r="G179" s="36"/>
      <c r="H179" s="36"/>
      <c r="I179" s="127"/>
      <c r="J179" s="36"/>
      <c r="K179" s="36"/>
      <c r="L179" s="40"/>
      <c r="M179" s="215"/>
      <c r="N179" s="76"/>
      <c r="O179" s="76"/>
      <c r="P179" s="76"/>
      <c r="Q179" s="76"/>
      <c r="R179" s="76"/>
      <c r="S179" s="76"/>
      <c r="T179" s="77"/>
      <c r="AT179" s="14" t="s">
        <v>128</v>
      </c>
      <c r="AU179" s="14" t="s">
        <v>85</v>
      </c>
    </row>
    <row r="180" s="1" customFormat="1">
      <c r="B180" s="35"/>
      <c r="C180" s="36"/>
      <c r="D180" s="213" t="s">
        <v>130</v>
      </c>
      <c r="E180" s="36"/>
      <c r="F180" s="216" t="s">
        <v>298</v>
      </c>
      <c r="G180" s="36"/>
      <c r="H180" s="36"/>
      <c r="I180" s="127"/>
      <c r="J180" s="36"/>
      <c r="K180" s="36"/>
      <c r="L180" s="40"/>
      <c r="M180" s="215"/>
      <c r="N180" s="76"/>
      <c r="O180" s="76"/>
      <c r="P180" s="76"/>
      <c r="Q180" s="76"/>
      <c r="R180" s="76"/>
      <c r="S180" s="76"/>
      <c r="T180" s="77"/>
      <c r="AT180" s="14" t="s">
        <v>130</v>
      </c>
      <c r="AU180" s="14" t="s">
        <v>85</v>
      </c>
    </row>
    <row r="181" s="11" customFormat="1">
      <c r="B181" s="217"/>
      <c r="C181" s="218"/>
      <c r="D181" s="213" t="s">
        <v>137</v>
      </c>
      <c r="E181" s="219" t="s">
        <v>19</v>
      </c>
      <c r="F181" s="220" t="s">
        <v>299</v>
      </c>
      <c r="G181" s="218"/>
      <c r="H181" s="221">
        <v>155</v>
      </c>
      <c r="I181" s="222"/>
      <c r="J181" s="218"/>
      <c r="K181" s="218"/>
      <c r="L181" s="223"/>
      <c r="M181" s="224"/>
      <c r="N181" s="225"/>
      <c r="O181" s="225"/>
      <c r="P181" s="225"/>
      <c r="Q181" s="225"/>
      <c r="R181" s="225"/>
      <c r="S181" s="225"/>
      <c r="T181" s="226"/>
      <c r="AT181" s="227" t="s">
        <v>137</v>
      </c>
      <c r="AU181" s="227" t="s">
        <v>85</v>
      </c>
      <c r="AV181" s="11" t="s">
        <v>85</v>
      </c>
      <c r="AW181" s="11" t="s">
        <v>35</v>
      </c>
      <c r="AX181" s="11" t="s">
        <v>83</v>
      </c>
      <c r="AY181" s="227" t="s">
        <v>119</v>
      </c>
    </row>
    <row r="182" s="1" customFormat="1" ht="20.4" customHeight="1">
      <c r="B182" s="35"/>
      <c r="C182" s="228" t="s">
        <v>300</v>
      </c>
      <c r="D182" s="228" t="s">
        <v>171</v>
      </c>
      <c r="E182" s="229" t="s">
        <v>301</v>
      </c>
      <c r="F182" s="230" t="s">
        <v>302</v>
      </c>
      <c r="G182" s="231" t="s">
        <v>152</v>
      </c>
      <c r="H182" s="232">
        <v>105</v>
      </c>
      <c r="I182" s="233"/>
      <c r="J182" s="234">
        <f>ROUND(I182*H182,2)</f>
        <v>0</v>
      </c>
      <c r="K182" s="230" t="s">
        <v>125</v>
      </c>
      <c r="L182" s="235"/>
      <c r="M182" s="236" t="s">
        <v>19</v>
      </c>
      <c r="N182" s="237" t="s">
        <v>46</v>
      </c>
      <c r="O182" s="76"/>
      <c r="P182" s="210">
        <f>O182*H182</f>
        <v>0</v>
      </c>
      <c r="Q182" s="210">
        <v>0.081000000000000003</v>
      </c>
      <c r="R182" s="210">
        <f>Q182*H182</f>
        <v>8.5050000000000008</v>
      </c>
      <c r="S182" s="210">
        <v>0</v>
      </c>
      <c r="T182" s="211">
        <f>S182*H182</f>
        <v>0</v>
      </c>
      <c r="AR182" s="14" t="s">
        <v>170</v>
      </c>
      <c r="AT182" s="14" t="s">
        <v>171</v>
      </c>
      <c r="AU182" s="14" t="s">
        <v>85</v>
      </c>
      <c r="AY182" s="14" t="s">
        <v>119</v>
      </c>
      <c r="BE182" s="212">
        <f>IF(N182="základní",J182,0)</f>
        <v>0</v>
      </c>
      <c r="BF182" s="212">
        <f>IF(N182="snížená",J182,0)</f>
        <v>0</v>
      </c>
      <c r="BG182" s="212">
        <f>IF(N182="zákl. přenesená",J182,0)</f>
        <v>0</v>
      </c>
      <c r="BH182" s="212">
        <f>IF(N182="sníž. přenesená",J182,0)</f>
        <v>0</v>
      </c>
      <c r="BI182" s="212">
        <f>IF(N182="nulová",J182,0)</f>
        <v>0</v>
      </c>
      <c r="BJ182" s="14" t="s">
        <v>83</v>
      </c>
      <c r="BK182" s="212">
        <f>ROUND(I182*H182,2)</f>
        <v>0</v>
      </c>
      <c r="BL182" s="14" t="s">
        <v>126</v>
      </c>
      <c r="BM182" s="14" t="s">
        <v>303</v>
      </c>
    </row>
    <row r="183" s="1" customFormat="1">
      <c r="B183" s="35"/>
      <c r="C183" s="36"/>
      <c r="D183" s="213" t="s">
        <v>128</v>
      </c>
      <c r="E183" s="36"/>
      <c r="F183" s="214" t="s">
        <v>302</v>
      </c>
      <c r="G183" s="36"/>
      <c r="H183" s="36"/>
      <c r="I183" s="127"/>
      <c r="J183" s="36"/>
      <c r="K183" s="36"/>
      <c r="L183" s="40"/>
      <c r="M183" s="215"/>
      <c r="N183" s="76"/>
      <c r="O183" s="76"/>
      <c r="P183" s="76"/>
      <c r="Q183" s="76"/>
      <c r="R183" s="76"/>
      <c r="S183" s="76"/>
      <c r="T183" s="77"/>
      <c r="AT183" s="14" t="s">
        <v>128</v>
      </c>
      <c r="AU183" s="14" t="s">
        <v>85</v>
      </c>
    </row>
    <row r="184" s="1" customFormat="1" ht="20.4" customHeight="1">
      <c r="B184" s="35"/>
      <c r="C184" s="228" t="s">
        <v>304</v>
      </c>
      <c r="D184" s="228" t="s">
        <v>171</v>
      </c>
      <c r="E184" s="229" t="s">
        <v>305</v>
      </c>
      <c r="F184" s="230" t="s">
        <v>306</v>
      </c>
      <c r="G184" s="231" t="s">
        <v>152</v>
      </c>
      <c r="H184" s="232">
        <v>40</v>
      </c>
      <c r="I184" s="233"/>
      <c r="J184" s="234">
        <f>ROUND(I184*H184,2)</f>
        <v>0</v>
      </c>
      <c r="K184" s="230" t="s">
        <v>125</v>
      </c>
      <c r="L184" s="235"/>
      <c r="M184" s="236" t="s">
        <v>19</v>
      </c>
      <c r="N184" s="237" t="s">
        <v>46</v>
      </c>
      <c r="O184" s="76"/>
      <c r="P184" s="210">
        <f>O184*H184</f>
        <v>0</v>
      </c>
      <c r="Q184" s="210">
        <v>0.048300000000000003</v>
      </c>
      <c r="R184" s="210">
        <f>Q184*H184</f>
        <v>1.9320000000000002</v>
      </c>
      <c r="S184" s="210">
        <v>0</v>
      </c>
      <c r="T184" s="211">
        <f>S184*H184</f>
        <v>0</v>
      </c>
      <c r="AR184" s="14" t="s">
        <v>170</v>
      </c>
      <c r="AT184" s="14" t="s">
        <v>171</v>
      </c>
      <c r="AU184" s="14" t="s">
        <v>85</v>
      </c>
      <c r="AY184" s="14" t="s">
        <v>119</v>
      </c>
      <c r="BE184" s="212">
        <f>IF(N184="základní",J184,0)</f>
        <v>0</v>
      </c>
      <c r="BF184" s="212">
        <f>IF(N184="snížená",J184,0)</f>
        <v>0</v>
      </c>
      <c r="BG184" s="212">
        <f>IF(N184="zákl. přenesená",J184,0)</f>
        <v>0</v>
      </c>
      <c r="BH184" s="212">
        <f>IF(N184="sníž. přenesená",J184,0)</f>
        <v>0</v>
      </c>
      <c r="BI184" s="212">
        <f>IF(N184="nulová",J184,0)</f>
        <v>0</v>
      </c>
      <c r="BJ184" s="14" t="s">
        <v>83</v>
      </c>
      <c r="BK184" s="212">
        <f>ROUND(I184*H184,2)</f>
        <v>0</v>
      </c>
      <c r="BL184" s="14" t="s">
        <v>126</v>
      </c>
      <c r="BM184" s="14" t="s">
        <v>307</v>
      </c>
    </row>
    <row r="185" s="1" customFormat="1">
      <c r="B185" s="35"/>
      <c r="C185" s="36"/>
      <c r="D185" s="213" t="s">
        <v>128</v>
      </c>
      <c r="E185" s="36"/>
      <c r="F185" s="214" t="s">
        <v>306</v>
      </c>
      <c r="G185" s="36"/>
      <c r="H185" s="36"/>
      <c r="I185" s="127"/>
      <c r="J185" s="36"/>
      <c r="K185" s="36"/>
      <c r="L185" s="40"/>
      <c r="M185" s="215"/>
      <c r="N185" s="76"/>
      <c r="O185" s="76"/>
      <c r="P185" s="76"/>
      <c r="Q185" s="76"/>
      <c r="R185" s="76"/>
      <c r="S185" s="76"/>
      <c r="T185" s="77"/>
      <c r="AT185" s="14" t="s">
        <v>128</v>
      </c>
      <c r="AU185" s="14" t="s">
        <v>85</v>
      </c>
    </row>
    <row r="186" s="1" customFormat="1" ht="20.4" customHeight="1">
      <c r="B186" s="35"/>
      <c r="C186" s="228" t="s">
        <v>308</v>
      </c>
      <c r="D186" s="228" t="s">
        <v>171</v>
      </c>
      <c r="E186" s="229" t="s">
        <v>309</v>
      </c>
      <c r="F186" s="230" t="s">
        <v>310</v>
      </c>
      <c r="G186" s="231" t="s">
        <v>152</v>
      </c>
      <c r="H186" s="232">
        <v>10</v>
      </c>
      <c r="I186" s="233"/>
      <c r="J186" s="234">
        <f>ROUND(I186*H186,2)</f>
        <v>0</v>
      </c>
      <c r="K186" s="230" t="s">
        <v>125</v>
      </c>
      <c r="L186" s="235"/>
      <c r="M186" s="236" t="s">
        <v>19</v>
      </c>
      <c r="N186" s="237" t="s">
        <v>46</v>
      </c>
      <c r="O186" s="76"/>
      <c r="P186" s="210">
        <f>O186*H186</f>
        <v>0</v>
      </c>
      <c r="Q186" s="210">
        <v>0.064000000000000001</v>
      </c>
      <c r="R186" s="210">
        <f>Q186*H186</f>
        <v>0.64000000000000001</v>
      </c>
      <c r="S186" s="210">
        <v>0</v>
      </c>
      <c r="T186" s="211">
        <f>S186*H186</f>
        <v>0</v>
      </c>
      <c r="AR186" s="14" t="s">
        <v>170</v>
      </c>
      <c r="AT186" s="14" t="s">
        <v>171</v>
      </c>
      <c r="AU186" s="14" t="s">
        <v>85</v>
      </c>
      <c r="AY186" s="14" t="s">
        <v>119</v>
      </c>
      <c r="BE186" s="212">
        <f>IF(N186="základní",J186,0)</f>
        <v>0</v>
      </c>
      <c r="BF186" s="212">
        <f>IF(N186="snížená",J186,0)</f>
        <v>0</v>
      </c>
      <c r="BG186" s="212">
        <f>IF(N186="zákl. přenesená",J186,0)</f>
        <v>0</v>
      </c>
      <c r="BH186" s="212">
        <f>IF(N186="sníž. přenesená",J186,0)</f>
        <v>0</v>
      </c>
      <c r="BI186" s="212">
        <f>IF(N186="nulová",J186,0)</f>
        <v>0</v>
      </c>
      <c r="BJ186" s="14" t="s">
        <v>83</v>
      </c>
      <c r="BK186" s="212">
        <f>ROUND(I186*H186,2)</f>
        <v>0</v>
      </c>
      <c r="BL186" s="14" t="s">
        <v>126</v>
      </c>
      <c r="BM186" s="14" t="s">
        <v>311</v>
      </c>
    </row>
    <row r="187" s="1" customFormat="1">
      <c r="B187" s="35"/>
      <c r="C187" s="36"/>
      <c r="D187" s="213" t="s">
        <v>128</v>
      </c>
      <c r="E187" s="36"/>
      <c r="F187" s="214" t="s">
        <v>310</v>
      </c>
      <c r="G187" s="36"/>
      <c r="H187" s="36"/>
      <c r="I187" s="127"/>
      <c r="J187" s="36"/>
      <c r="K187" s="36"/>
      <c r="L187" s="40"/>
      <c r="M187" s="215"/>
      <c r="N187" s="76"/>
      <c r="O187" s="76"/>
      <c r="P187" s="76"/>
      <c r="Q187" s="76"/>
      <c r="R187" s="76"/>
      <c r="S187" s="76"/>
      <c r="T187" s="77"/>
      <c r="AT187" s="14" t="s">
        <v>128</v>
      </c>
      <c r="AU187" s="14" t="s">
        <v>85</v>
      </c>
    </row>
    <row r="188" s="1" customFormat="1" ht="20.4" customHeight="1">
      <c r="B188" s="35"/>
      <c r="C188" s="201" t="s">
        <v>312</v>
      </c>
      <c r="D188" s="201" t="s">
        <v>121</v>
      </c>
      <c r="E188" s="202" t="s">
        <v>313</v>
      </c>
      <c r="F188" s="203" t="s">
        <v>314</v>
      </c>
      <c r="G188" s="204" t="s">
        <v>152</v>
      </c>
      <c r="H188" s="205">
        <v>45</v>
      </c>
      <c r="I188" s="206"/>
      <c r="J188" s="207">
        <f>ROUND(I188*H188,2)</f>
        <v>0</v>
      </c>
      <c r="K188" s="203" t="s">
        <v>125</v>
      </c>
      <c r="L188" s="40"/>
      <c r="M188" s="208" t="s">
        <v>19</v>
      </c>
      <c r="N188" s="209" t="s">
        <v>46</v>
      </c>
      <c r="O188" s="76"/>
      <c r="P188" s="210">
        <f>O188*H188</f>
        <v>0</v>
      </c>
      <c r="Q188" s="210">
        <v>0.1295</v>
      </c>
      <c r="R188" s="210">
        <f>Q188*H188</f>
        <v>5.8275000000000006</v>
      </c>
      <c r="S188" s="210">
        <v>0</v>
      </c>
      <c r="T188" s="211">
        <f>S188*H188</f>
        <v>0</v>
      </c>
      <c r="AR188" s="14" t="s">
        <v>126</v>
      </c>
      <c r="AT188" s="14" t="s">
        <v>121</v>
      </c>
      <c r="AU188" s="14" t="s">
        <v>85</v>
      </c>
      <c r="AY188" s="14" t="s">
        <v>119</v>
      </c>
      <c r="BE188" s="212">
        <f>IF(N188="základní",J188,0)</f>
        <v>0</v>
      </c>
      <c r="BF188" s="212">
        <f>IF(N188="snížená",J188,0)</f>
        <v>0</v>
      </c>
      <c r="BG188" s="212">
        <f>IF(N188="zákl. přenesená",J188,0)</f>
        <v>0</v>
      </c>
      <c r="BH188" s="212">
        <f>IF(N188="sníž. přenesená",J188,0)</f>
        <v>0</v>
      </c>
      <c r="BI188" s="212">
        <f>IF(N188="nulová",J188,0)</f>
        <v>0</v>
      </c>
      <c r="BJ188" s="14" t="s">
        <v>83</v>
      </c>
      <c r="BK188" s="212">
        <f>ROUND(I188*H188,2)</f>
        <v>0</v>
      </c>
      <c r="BL188" s="14" t="s">
        <v>126</v>
      </c>
      <c r="BM188" s="14" t="s">
        <v>315</v>
      </c>
    </row>
    <row r="189" s="1" customFormat="1">
      <c r="B189" s="35"/>
      <c r="C189" s="36"/>
      <c r="D189" s="213" t="s">
        <v>128</v>
      </c>
      <c r="E189" s="36"/>
      <c r="F189" s="214" t="s">
        <v>316</v>
      </c>
      <c r="G189" s="36"/>
      <c r="H189" s="36"/>
      <c r="I189" s="127"/>
      <c r="J189" s="36"/>
      <c r="K189" s="36"/>
      <c r="L189" s="40"/>
      <c r="M189" s="215"/>
      <c r="N189" s="76"/>
      <c r="O189" s="76"/>
      <c r="P189" s="76"/>
      <c r="Q189" s="76"/>
      <c r="R189" s="76"/>
      <c r="S189" s="76"/>
      <c r="T189" s="77"/>
      <c r="AT189" s="14" t="s">
        <v>128</v>
      </c>
      <c r="AU189" s="14" t="s">
        <v>85</v>
      </c>
    </row>
    <row r="190" s="1" customFormat="1">
      <c r="B190" s="35"/>
      <c r="C190" s="36"/>
      <c r="D190" s="213" t="s">
        <v>130</v>
      </c>
      <c r="E190" s="36"/>
      <c r="F190" s="216" t="s">
        <v>317</v>
      </c>
      <c r="G190" s="36"/>
      <c r="H190" s="36"/>
      <c r="I190" s="127"/>
      <c r="J190" s="36"/>
      <c r="K190" s="36"/>
      <c r="L190" s="40"/>
      <c r="M190" s="215"/>
      <c r="N190" s="76"/>
      <c r="O190" s="76"/>
      <c r="P190" s="76"/>
      <c r="Q190" s="76"/>
      <c r="R190" s="76"/>
      <c r="S190" s="76"/>
      <c r="T190" s="77"/>
      <c r="AT190" s="14" t="s">
        <v>130</v>
      </c>
      <c r="AU190" s="14" t="s">
        <v>85</v>
      </c>
    </row>
    <row r="191" s="1" customFormat="1" ht="20.4" customHeight="1">
      <c r="B191" s="35"/>
      <c r="C191" s="228" t="s">
        <v>318</v>
      </c>
      <c r="D191" s="228" t="s">
        <v>171</v>
      </c>
      <c r="E191" s="229" t="s">
        <v>319</v>
      </c>
      <c r="F191" s="230" t="s">
        <v>320</v>
      </c>
      <c r="G191" s="231" t="s">
        <v>152</v>
      </c>
      <c r="H191" s="232">
        <v>45</v>
      </c>
      <c r="I191" s="233"/>
      <c r="J191" s="234">
        <f>ROUND(I191*H191,2)</f>
        <v>0</v>
      </c>
      <c r="K191" s="230" t="s">
        <v>125</v>
      </c>
      <c r="L191" s="235"/>
      <c r="M191" s="236" t="s">
        <v>19</v>
      </c>
      <c r="N191" s="237" t="s">
        <v>46</v>
      </c>
      <c r="O191" s="76"/>
      <c r="P191" s="210">
        <f>O191*H191</f>
        <v>0</v>
      </c>
      <c r="Q191" s="210">
        <v>0.045999999999999999</v>
      </c>
      <c r="R191" s="210">
        <f>Q191*H191</f>
        <v>2.0699999999999998</v>
      </c>
      <c r="S191" s="210">
        <v>0</v>
      </c>
      <c r="T191" s="211">
        <f>S191*H191</f>
        <v>0</v>
      </c>
      <c r="AR191" s="14" t="s">
        <v>170</v>
      </c>
      <c r="AT191" s="14" t="s">
        <v>171</v>
      </c>
      <c r="AU191" s="14" t="s">
        <v>85</v>
      </c>
      <c r="AY191" s="14" t="s">
        <v>119</v>
      </c>
      <c r="BE191" s="212">
        <f>IF(N191="základní",J191,0)</f>
        <v>0</v>
      </c>
      <c r="BF191" s="212">
        <f>IF(N191="snížená",J191,0)</f>
        <v>0</v>
      </c>
      <c r="BG191" s="212">
        <f>IF(N191="zákl. přenesená",J191,0)</f>
        <v>0</v>
      </c>
      <c r="BH191" s="212">
        <f>IF(N191="sníž. přenesená",J191,0)</f>
        <v>0</v>
      </c>
      <c r="BI191" s="212">
        <f>IF(N191="nulová",J191,0)</f>
        <v>0</v>
      </c>
      <c r="BJ191" s="14" t="s">
        <v>83</v>
      </c>
      <c r="BK191" s="212">
        <f>ROUND(I191*H191,2)</f>
        <v>0</v>
      </c>
      <c r="BL191" s="14" t="s">
        <v>126</v>
      </c>
      <c r="BM191" s="14" t="s">
        <v>321</v>
      </c>
    </row>
    <row r="192" s="1" customFormat="1">
      <c r="B192" s="35"/>
      <c r="C192" s="36"/>
      <c r="D192" s="213" t="s">
        <v>128</v>
      </c>
      <c r="E192" s="36"/>
      <c r="F192" s="214" t="s">
        <v>320</v>
      </c>
      <c r="G192" s="36"/>
      <c r="H192" s="36"/>
      <c r="I192" s="127"/>
      <c r="J192" s="36"/>
      <c r="K192" s="36"/>
      <c r="L192" s="40"/>
      <c r="M192" s="215"/>
      <c r="N192" s="76"/>
      <c r="O192" s="76"/>
      <c r="P192" s="76"/>
      <c r="Q192" s="76"/>
      <c r="R192" s="76"/>
      <c r="S192" s="76"/>
      <c r="T192" s="77"/>
      <c r="AT192" s="14" t="s">
        <v>128</v>
      </c>
      <c r="AU192" s="14" t="s">
        <v>85</v>
      </c>
    </row>
    <row r="193" s="1" customFormat="1" ht="20.4" customHeight="1">
      <c r="B193" s="35"/>
      <c r="C193" s="201" t="s">
        <v>322</v>
      </c>
      <c r="D193" s="201" t="s">
        <v>121</v>
      </c>
      <c r="E193" s="202" t="s">
        <v>323</v>
      </c>
      <c r="F193" s="203" t="s">
        <v>324</v>
      </c>
      <c r="G193" s="204" t="s">
        <v>152</v>
      </c>
      <c r="H193" s="205">
        <v>155</v>
      </c>
      <c r="I193" s="206"/>
      <c r="J193" s="207">
        <f>ROUND(I193*H193,2)</f>
        <v>0</v>
      </c>
      <c r="K193" s="203" t="s">
        <v>125</v>
      </c>
      <c r="L193" s="40"/>
      <c r="M193" s="208" t="s">
        <v>19</v>
      </c>
      <c r="N193" s="209" t="s">
        <v>46</v>
      </c>
      <c r="O193" s="76"/>
      <c r="P193" s="210">
        <f>O193*H193</f>
        <v>0</v>
      </c>
      <c r="Q193" s="210">
        <v>0.00060999999999999997</v>
      </c>
      <c r="R193" s="210">
        <f>Q193*H193</f>
        <v>0.094549999999999995</v>
      </c>
      <c r="S193" s="210">
        <v>0</v>
      </c>
      <c r="T193" s="211">
        <f>S193*H193</f>
        <v>0</v>
      </c>
      <c r="AR193" s="14" t="s">
        <v>126</v>
      </c>
      <c r="AT193" s="14" t="s">
        <v>121</v>
      </c>
      <c r="AU193" s="14" t="s">
        <v>85</v>
      </c>
      <c r="AY193" s="14" t="s">
        <v>119</v>
      </c>
      <c r="BE193" s="212">
        <f>IF(N193="základní",J193,0)</f>
        <v>0</v>
      </c>
      <c r="BF193" s="212">
        <f>IF(N193="snížená",J193,0)</f>
        <v>0</v>
      </c>
      <c r="BG193" s="212">
        <f>IF(N193="zákl. přenesená",J193,0)</f>
        <v>0</v>
      </c>
      <c r="BH193" s="212">
        <f>IF(N193="sníž. přenesená",J193,0)</f>
        <v>0</v>
      </c>
      <c r="BI193" s="212">
        <f>IF(N193="nulová",J193,0)</f>
        <v>0</v>
      </c>
      <c r="BJ193" s="14" t="s">
        <v>83</v>
      </c>
      <c r="BK193" s="212">
        <f>ROUND(I193*H193,2)</f>
        <v>0</v>
      </c>
      <c r="BL193" s="14" t="s">
        <v>126</v>
      </c>
      <c r="BM193" s="14" t="s">
        <v>325</v>
      </c>
    </row>
    <row r="194" s="1" customFormat="1">
      <c r="B194" s="35"/>
      <c r="C194" s="36"/>
      <c r="D194" s="213" t="s">
        <v>128</v>
      </c>
      <c r="E194" s="36"/>
      <c r="F194" s="214" t="s">
        <v>326</v>
      </c>
      <c r="G194" s="36"/>
      <c r="H194" s="36"/>
      <c r="I194" s="127"/>
      <c r="J194" s="36"/>
      <c r="K194" s="36"/>
      <c r="L194" s="40"/>
      <c r="M194" s="215"/>
      <c r="N194" s="76"/>
      <c r="O194" s="76"/>
      <c r="P194" s="76"/>
      <c r="Q194" s="76"/>
      <c r="R194" s="76"/>
      <c r="S194" s="76"/>
      <c r="T194" s="77"/>
      <c r="AT194" s="14" t="s">
        <v>128</v>
      </c>
      <c r="AU194" s="14" t="s">
        <v>85</v>
      </c>
    </row>
    <row r="195" s="1" customFormat="1">
      <c r="B195" s="35"/>
      <c r="C195" s="36"/>
      <c r="D195" s="213" t="s">
        <v>130</v>
      </c>
      <c r="E195" s="36"/>
      <c r="F195" s="216" t="s">
        <v>327</v>
      </c>
      <c r="G195" s="36"/>
      <c r="H195" s="36"/>
      <c r="I195" s="127"/>
      <c r="J195" s="36"/>
      <c r="K195" s="36"/>
      <c r="L195" s="40"/>
      <c r="M195" s="215"/>
      <c r="N195" s="76"/>
      <c r="O195" s="76"/>
      <c r="P195" s="76"/>
      <c r="Q195" s="76"/>
      <c r="R195" s="76"/>
      <c r="S195" s="76"/>
      <c r="T195" s="77"/>
      <c r="AT195" s="14" t="s">
        <v>130</v>
      </c>
      <c r="AU195" s="14" t="s">
        <v>85</v>
      </c>
    </row>
    <row r="196" s="1" customFormat="1" ht="20.4" customHeight="1">
      <c r="B196" s="35"/>
      <c r="C196" s="201" t="s">
        <v>328</v>
      </c>
      <c r="D196" s="201" t="s">
        <v>121</v>
      </c>
      <c r="E196" s="202" t="s">
        <v>329</v>
      </c>
      <c r="F196" s="203" t="s">
        <v>330</v>
      </c>
      <c r="G196" s="204" t="s">
        <v>152</v>
      </c>
      <c r="H196" s="205">
        <v>155</v>
      </c>
      <c r="I196" s="206"/>
      <c r="J196" s="207">
        <f>ROUND(I196*H196,2)</f>
        <v>0</v>
      </c>
      <c r="K196" s="203" t="s">
        <v>125</v>
      </c>
      <c r="L196" s="40"/>
      <c r="M196" s="208" t="s">
        <v>19</v>
      </c>
      <c r="N196" s="209" t="s">
        <v>46</v>
      </c>
      <c r="O196" s="76"/>
      <c r="P196" s="210">
        <f>O196*H196</f>
        <v>0</v>
      </c>
      <c r="Q196" s="210">
        <v>0</v>
      </c>
      <c r="R196" s="210">
        <f>Q196*H196</f>
        <v>0</v>
      </c>
      <c r="S196" s="210">
        <v>0</v>
      </c>
      <c r="T196" s="211">
        <f>S196*H196</f>
        <v>0</v>
      </c>
      <c r="AR196" s="14" t="s">
        <v>126</v>
      </c>
      <c r="AT196" s="14" t="s">
        <v>121</v>
      </c>
      <c r="AU196" s="14" t="s">
        <v>85</v>
      </c>
      <c r="AY196" s="14" t="s">
        <v>119</v>
      </c>
      <c r="BE196" s="212">
        <f>IF(N196="základní",J196,0)</f>
        <v>0</v>
      </c>
      <c r="BF196" s="212">
        <f>IF(N196="snížená",J196,0)</f>
        <v>0</v>
      </c>
      <c r="BG196" s="212">
        <f>IF(N196="zákl. přenesená",J196,0)</f>
        <v>0</v>
      </c>
      <c r="BH196" s="212">
        <f>IF(N196="sníž. přenesená",J196,0)</f>
        <v>0</v>
      </c>
      <c r="BI196" s="212">
        <f>IF(N196="nulová",J196,0)</f>
        <v>0</v>
      </c>
      <c r="BJ196" s="14" t="s">
        <v>83</v>
      </c>
      <c r="BK196" s="212">
        <f>ROUND(I196*H196,2)</f>
        <v>0</v>
      </c>
      <c r="BL196" s="14" t="s">
        <v>126</v>
      </c>
      <c r="BM196" s="14" t="s">
        <v>331</v>
      </c>
    </row>
    <row r="197" s="1" customFormat="1">
      <c r="B197" s="35"/>
      <c r="C197" s="36"/>
      <c r="D197" s="213" t="s">
        <v>128</v>
      </c>
      <c r="E197" s="36"/>
      <c r="F197" s="214" t="s">
        <v>332</v>
      </c>
      <c r="G197" s="36"/>
      <c r="H197" s="36"/>
      <c r="I197" s="127"/>
      <c r="J197" s="36"/>
      <c r="K197" s="36"/>
      <c r="L197" s="40"/>
      <c r="M197" s="215"/>
      <c r="N197" s="76"/>
      <c r="O197" s="76"/>
      <c r="P197" s="76"/>
      <c r="Q197" s="76"/>
      <c r="R197" s="76"/>
      <c r="S197" s="76"/>
      <c r="T197" s="77"/>
      <c r="AT197" s="14" t="s">
        <v>128</v>
      </c>
      <c r="AU197" s="14" t="s">
        <v>85</v>
      </c>
    </row>
    <row r="198" s="1" customFormat="1">
      <c r="B198" s="35"/>
      <c r="C198" s="36"/>
      <c r="D198" s="213" t="s">
        <v>130</v>
      </c>
      <c r="E198" s="36"/>
      <c r="F198" s="216" t="s">
        <v>333</v>
      </c>
      <c r="G198" s="36"/>
      <c r="H198" s="36"/>
      <c r="I198" s="127"/>
      <c r="J198" s="36"/>
      <c r="K198" s="36"/>
      <c r="L198" s="40"/>
      <c r="M198" s="215"/>
      <c r="N198" s="76"/>
      <c r="O198" s="76"/>
      <c r="P198" s="76"/>
      <c r="Q198" s="76"/>
      <c r="R198" s="76"/>
      <c r="S198" s="76"/>
      <c r="T198" s="77"/>
      <c r="AT198" s="14" t="s">
        <v>130</v>
      </c>
      <c r="AU198" s="14" t="s">
        <v>85</v>
      </c>
    </row>
    <row r="199" s="10" customFormat="1" ht="22.8" customHeight="1">
      <c r="B199" s="185"/>
      <c r="C199" s="186"/>
      <c r="D199" s="187" t="s">
        <v>74</v>
      </c>
      <c r="E199" s="199" t="s">
        <v>334</v>
      </c>
      <c r="F199" s="199" t="s">
        <v>335</v>
      </c>
      <c r="G199" s="186"/>
      <c r="H199" s="186"/>
      <c r="I199" s="189"/>
      <c r="J199" s="200">
        <f>BK199</f>
        <v>0</v>
      </c>
      <c r="K199" s="186"/>
      <c r="L199" s="191"/>
      <c r="M199" s="192"/>
      <c r="N199" s="193"/>
      <c r="O199" s="193"/>
      <c r="P199" s="194">
        <f>SUM(P200:P230)</f>
        <v>0</v>
      </c>
      <c r="Q199" s="193"/>
      <c r="R199" s="194">
        <f>SUM(R200:R230)</f>
        <v>0</v>
      </c>
      <c r="S199" s="193"/>
      <c r="T199" s="195">
        <f>SUM(T200:T230)</f>
        <v>0</v>
      </c>
      <c r="AR199" s="196" t="s">
        <v>83</v>
      </c>
      <c r="AT199" s="197" t="s">
        <v>74</v>
      </c>
      <c r="AU199" s="197" t="s">
        <v>83</v>
      </c>
      <c r="AY199" s="196" t="s">
        <v>119</v>
      </c>
      <c r="BK199" s="198">
        <f>SUM(BK200:BK230)</f>
        <v>0</v>
      </c>
    </row>
    <row r="200" s="1" customFormat="1" ht="20.4" customHeight="1">
      <c r="B200" s="35"/>
      <c r="C200" s="201" t="s">
        <v>336</v>
      </c>
      <c r="D200" s="201" t="s">
        <v>121</v>
      </c>
      <c r="E200" s="202" t="s">
        <v>337</v>
      </c>
      <c r="F200" s="203" t="s">
        <v>338</v>
      </c>
      <c r="G200" s="204" t="s">
        <v>174</v>
      </c>
      <c r="H200" s="205">
        <v>189.16499999999999</v>
      </c>
      <c r="I200" s="206"/>
      <c r="J200" s="207">
        <f>ROUND(I200*H200,2)</f>
        <v>0</v>
      </c>
      <c r="K200" s="203" t="s">
        <v>125</v>
      </c>
      <c r="L200" s="40"/>
      <c r="M200" s="208" t="s">
        <v>19</v>
      </c>
      <c r="N200" s="209" t="s">
        <v>46</v>
      </c>
      <c r="O200" s="76"/>
      <c r="P200" s="210">
        <f>O200*H200</f>
        <v>0</v>
      </c>
      <c r="Q200" s="210">
        <v>0</v>
      </c>
      <c r="R200" s="210">
        <f>Q200*H200</f>
        <v>0</v>
      </c>
      <c r="S200" s="210">
        <v>0</v>
      </c>
      <c r="T200" s="211">
        <f>S200*H200</f>
        <v>0</v>
      </c>
      <c r="AR200" s="14" t="s">
        <v>126</v>
      </c>
      <c r="AT200" s="14" t="s">
        <v>121</v>
      </c>
      <c r="AU200" s="14" t="s">
        <v>85</v>
      </c>
      <c r="AY200" s="14" t="s">
        <v>119</v>
      </c>
      <c r="BE200" s="212">
        <f>IF(N200="základní",J200,0)</f>
        <v>0</v>
      </c>
      <c r="BF200" s="212">
        <f>IF(N200="snížená",J200,0)</f>
        <v>0</v>
      </c>
      <c r="BG200" s="212">
        <f>IF(N200="zákl. přenesená",J200,0)</f>
        <v>0</v>
      </c>
      <c r="BH200" s="212">
        <f>IF(N200="sníž. přenesená",J200,0)</f>
        <v>0</v>
      </c>
      <c r="BI200" s="212">
        <f>IF(N200="nulová",J200,0)</f>
        <v>0</v>
      </c>
      <c r="BJ200" s="14" t="s">
        <v>83</v>
      </c>
      <c r="BK200" s="212">
        <f>ROUND(I200*H200,2)</f>
        <v>0</v>
      </c>
      <c r="BL200" s="14" t="s">
        <v>126</v>
      </c>
      <c r="BM200" s="14" t="s">
        <v>339</v>
      </c>
    </row>
    <row r="201" s="1" customFormat="1">
      <c r="B201" s="35"/>
      <c r="C201" s="36"/>
      <c r="D201" s="213" t="s">
        <v>128</v>
      </c>
      <c r="E201" s="36"/>
      <c r="F201" s="214" t="s">
        <v>340</v>
      </c>
      <c r="G201" s="36"/>
      <c r="H201" s="36"/>
      <c r="I201" s="127"/>
      <c r="J201" s="36"/>
      <c r="K201" s="36"/>
      <c r="L201" s="40"/>
      <c r="M201" s="215"/>
      <c r="N201" s="76"/>
      <c r="O201" s="76"/>
      <c r="P201" s="76"/>
      <c r="Q201" s="76"/>
      <c r="R201" s="76"/>
      <c r="S201" s="76"/>
      <c r="T201" s="77"/>
      <c r="AT201" s="14" t="s">
        <v>128</v>
      </c>
      <c r="AU201" s="14" t="s">
        <v>85</v>
      </c>
    </row>
    <row r="202" s="1" customFormat="1">
      <c r="B202" s="35"/>
      <c r="C202" s="36"/>
      <c r="D202" s="213" t="s">
        <v>130</v>
      </c>
      <c r="E202" s="36"/>
      <c r="F202" s="216" t="s">
        <v>341</v>
      </c>
      <c r="G202" s="36"/>
      <c r="H202" s="36"/>
      <c r="I202" s="127"/>
      <c r="J202" s="36"/>
      <c r="K202" s="36"/>
      <c r="L202" s="40"/>
      <c r="M202" s="215"/>
      <c r="N202" s="76"/>
      <c r="O202" s="76"/>
      <c r="P202" s="76"/>
      <c r="Q202" s="76"/>
      <c r="R202" s="76"/>
      <c r="S202" s="76"/>
      <c r="T202" s="77"/>
      <c r="AT202" s="14" t="s">
        <v>130</v>
      </c>
      <c r="AU202" s="14" t="s">
        <v>85</v>
      </c>
    </row>
    <row r="203" s="11" customFormat="1">
      <c r="B203" s="217"/>
      <c r="C203" s="218"/>
      <c r="D203" s="213" t="s">
        <v>137</v>
      </c>
      <c r="E203" s="219" t="s">
        <v>19</v>
      </c>
      <c r="F203" s="220" t="s">
        <v>342</v>
      </c>
      <c r="G203" s="218"/>
      <c r="H203" s="221">
        <v>3.9300000000000002</v>
      </c>
      <c r="I203" s="222"/>
      <c r="J203" s="218"/>
      <c r="K203" s="218"/>
      <c r="L203" s="223"/>
      <c r="M203" s="224"/>
      <c r="N203" s="225"/>
      <c r="O203" s="225"/>
      <c r="P203" s="225"/>
      <c r="Q203" s="225"/>
      <c r="R203" s="225"/>
      <c r="S203" s="225"/>
      <c r="T203" s="226"/>
      <c r="AT203" s="227" t="s">
        <v>137</v>
      </c>
      <c r="AU203" s="227" t="s">
        <v>85</v>
      </c>
      <c r="AV203" s="11" t="s">
        <v>85</v>
      </c>
      <c r="AW203" s="11" t="s">
        <v>35</v>
      </c>
      <c r="AX203" s="11" t="s">
        <v>75</v>
      </c>
      <c r="AY203" s="227" t="s">
        <v>119</v>
      </c>
    </row>
    <row r="204" s="11" customFormat="1">
      <c r="B204" s="217"/>
      <c r="C204" s="218"/>
      <c r="D204" s="213" t="s">
        <v>137</v>
      </c>
      <c r="E204" s="219" t="s">
        <v>19</v>
      </c>
      <c r="F204" s="220" t="s">
        <v>343</v>
      </c>
      <c r="G204" s="218"/>
      <c r="H204" s="221">
        <v>37.700000000000003</v>
      </c>
      <c r="I204" s="222"/>
      <c r="J204" s="218"/>
      <c r="K204" s="218"/>
      <c r="L204" s="223"/>
      <c r="M204" s="224"/>
      <c r="N204" s="225"/>
      <c r="O204" s="225"/>
      <c r="P204" s="225"/>
      <c r="Q204" s="225"/>
      <c r="R204" s="225"/>
      <c r="S204" s="225"/>
      <c r="T204" s="226"/>
      <c r="AT204" s="227" t="s">
        <v>137</v>
      </c>
      <c r="AU204" s="227" t="s">
        <v>85</v>
      </c>
      <c r="AV204" s="11" t="s">
        <v>85</v>
      </c>
      <c r="AW204" s="11" t="s">
        <v>35</v>
      </c>
      <c r="AX204" s="11" t="s">
        <v>75</v>
      </c>
      <c r="AY204" s="227" t="s">
        <v>119</v>
      </c>
    </row>
    <row r="205" s="11" customFormat="1">
      <c r="B205" s="217"/>
      <c r="C205" s="218"/>
      <c r="D205" s="213" t="s">
        <v>137</v>
      </c>
      <c r="E205" s="219" t="s">
        <v>19</v>
      </c>
      <c r="F205" s="220" t="s">
        <v>344</v>
      </c>
      <c r="G205" s="218"/>
      <c r="H205" s="221">
        <v>93.640000000000001</v>
      </c>
      <c r="I205" s="222"/>
      <c r="J205" s="218"/>
      <c r="K205" s="218"/>
      <c r="L205" s="223"/>
      <c r="M205" s="224"/>
      <c r="N205" s="225"/>
      <c r="O205" s="225"/>
      <c r="P205" s="225"/>
      <c r="Q205" s="225"/>
      <c r="R205" s="225"/>
      <c r="S205" s="225"/>
      <c r="T205" s="226"/>
      <c r="AT205" s="227" t="s">
        <v>137</v>
      </c>
      <c r="AU205" s="227" t="s">
        <v>85</v>
      </c>
      <c r="AV205" s="11" t="s">
        <v>85</v>
      </c>
      <c r="AW205" s="11" t="s">
        <v>35</v>
      </c>
      <c r="AX205" s="11" t="s">
        <v>75</v>
      </c>
      <c r="AY205" s="227" t="s">
        <v>119</v>
      </c>
    </row>
    <row r="206" s="11" customFormat="1">
      <c r="B206" s="217"/>
      <c r="C206" s="218"/>
      <c r="D206" s="213" t="s">
        <v>137</v>
      </c>
      <c r="E206" s="219" t="s">
        <v>19</v>
      </c>
      <c r="F206" s="220" t="s">
        <v>345</v>
      </c>
      <c r="G206" s="218"/>
      <c r="H206" s="221">
        <v>32.219999999999999</v>
      </c>
      <c r="I206" s="222"/>
      <c r="J206" s="218"/>
      <c r="K206" s="218"/>
      <c r="L206" s="223"/>
      <c r="M206" s="224"/>
      <c r="N206" s="225"/>
      <c r="O206" s="225"/>
      <c r="P206" s="225"/>
      <c r="Q206" s="225"/>
      <c r="R206" s="225"/>
      <c r="S206" s="225"/>
      <c r="T206" s="226"/>
      <c r="AT206" s="227" t="s">
        <v>137</v>
      </c>
      <c r="AU206" s="227" t="s">
        <v>85</v>
      </c>
      <c r="AV206" s="11" t="s">
        <v>85</v>
      </c>
      <c r="AW206" s="11" t="s">
        <v>35</v>
      </c>
      <c r="AX206" s="11" t="s">
        <v>75</v>
      </c>
      <c r="AY206" s="227" t="s">
        <v>119</v>
      </c>
    </row>
    <row r="207" s="11" customFormat="1">
      <c r="B207" s="217"/>
      <c r="C207" s="218"/>
      <c r="D207" s="213" t="s">
        <v>137</v>
      </c>
      <c r="E207" s="219" t="s">
        <v>19</v>
      </c>
      <c r="F207" s="220" t="s">
        <v>346</v>
      </c>
      <c r="G207" s="218"/>
      <c r="H207" s="221">
        <v>21.675000000000001</v>
      </c>
      <c r="I207" s="222"/>
      <c r="J207" s="218"/>
      <c r="K207" s="218"/>
      <c r="L207" s="223"/>
      <c r="M207" s="224"/>
      <c r="N207" s="225"/>
      <c r="O207" s="225"/>
      <c r="P207" s="225"/>
      <c r="Q207" s="225"/>
      <c r="R207" s="225"/>
      <c r="S207" s="225"/>
      <c r="T207" s="226"/>
      <c r="AT207" s="227" t="s">
        <v>137</v>
      </c>
      <c r="AU207" s="227" t="s">
        <v>85</v>
      </c>
      <c r="AV207" s="11" t="s">
        <v>85</v>
      </c>
      <c r="AW207" s="11" t="s">
        <v>35</v>
      </c>
      <c r="AX207" s="11" t="s">
        <v>75</v>
      </c>
      <c r="AY207" s="227" t="s">
        <v>119</v>
      </c>
    </row>
    <row r="208" s="1" customFormat="1" ht="20.4" customHeight="1">
      <c r="B208" s="35"/>
      <c r="C208" s="201" t="s">
        <v>347</v>
      </c>
      <c r="D208" s="201" t="s">
        <v>121</v>
      </c>
      <c r="E208" s="202" t="s">
        <v>348</v>
      </c>
      <c r="F208" s="203" t="s">
        <v>349</v>
      </c>
      <c r="G208" s="204" t="s">
        <v>174</v>
      </c>
      <c r="H208" s="205">
        <v>1702.4849999999999</v>
      </c>
      <c r="I208" s="206"/>
      <c r="J208" s="207">
        <f>ROUND(I208*H208,2)</f>
        <v>0</v>
      </c>
      <c r="K208" s="203" t="s">
        <v>125</v>
      </c>
      <c r="L208" s="40"/>
      <c r="M208" s="208" t="s">
        <v>19</v>
      </c>
      <c r="N208" s="209" t="s">
        <v>46</v>
      </c>
      <c r="O208" s="76"/>
      <c r="P208" s="210">
        <f>O208*H208</f>
        <v>0</v>
      </c>
      <c r="Q208" s="210">
        <v>0</v>
      </c>
      <c r="R208" s="210">
        <f>Q208*H208</f>
        <v>0</v>
      </c>
      <c r="S208" s="210">
        <v>0</v>
      </c>
      <c r="T208" s="211">
        <f>S208*H208</f>
        <v>0</v>
      </c>
      <c r="AR208" s="14" t="s">
        <v>126</v>
      </c>
      <c r="AT208" s="14" t="s">
        <v>121</v>
      </c>
      <c r="AU208" s="14" t="s">
        <v>85</v>
      </c>
      <c r="AY208" s="14" t="s">
        <v>119</v>
      </c>
      <c r="BE208" s="212">
        <f>IF(N208="základní",J208,0)</f>
        <v>0</v>
      </c>
      <c r="BF208" s="212">
        <f>IF(N208="snížená",J208,0)</f>
        <v>0</v>
      </c>
      <c r="BG208" s="212">
        <f>IF(N208="zákl. přenesená",J208,0)</f>
        <v>0</v>
      </c>
      <c r="BH208" s="212">
        <f>IF(N208="sníž. přenesená",J208,0)</f>
        <v>0</v>
      </c>
      <c r="BI208" s="212">
        <f>IF(N208="nulová",J208,0)</f>
        <v>0</v>
      </c>
      <c r="BJ208" s="14" t="s">
        <v>83</v>
      </c>
      <c r="BK208" s="212">
        <f>ROUND(I208*H208,2)</f>
        <v>0</v>
      </c>
      <c r="BL208" s="14" t="s">
        <v>126</v>
      </c>
      <c r="BM208" s="14" t="s">
        <v>350</v>
      </c>
    </row>
    <row r="209" s="1" customFormat="1">
      <c r="B209" s="35"/>
      <c r="C209" s="36"/>
      <c r="D209" s="213" t="s">
        <v>128</v>
      </c>
      <c r="E209" s="36"/>
      <c r="F209" s="214" t="s">
        <v>351</v>
      </c>
      <c r="G209" s="36"/>
      <c r="H209" s="36"/>
      <c r="I209" s="127"/>
      <c r="J209" s="36"/>
      <c r="K209" s="36"/>
      <c r="L209" s="40"/>
      <c r="M209" s="215"/>
      <c r="N209" s="76"/>
      <c r="O209" s="76"/>
      <c r="P209" s="76"/>
      <c r="Q209" s="76"/>
      <c r="R209" s="76"/>
      <c r="S209" s="76"/>
      <c r="T209" s="77"/>
      <c r="AT209" s="14" t="s">
        <v>128</v>
      </c>
      <c r="AU209" s="14" t="s">
        <v>85</v>
      </c>
    </row>
    <row r="210" s="1" customFormat="1">
      <c r="B210" s="35"/>
      <c r="C210" s="36"/>
      <c r="D210" s="213" t="s">
        <v>130</v>
      </c>
      <c r="E210" s="36"/>
      <c r="F210" s="216" t="s">
        <v>341</v>
      </c>
      <c r="G210" s="36"/>
      <c r="H210" s="36"/>
      <c r="I210" s="127"/>
      <c r="J210" s="36"/>
      <c r="K210" s="36"/>
      <c r="L210" s="40"/>
      <c r="M210" s="215"/>
      <c r="N210" s="76"/>
      <c r="O210" s="76"/>
      <c r="P210" s="76"/>
      <c r="Q210" s="76"/>
      <c r="R210" s="76"/>
      <c r="S210" s="76"/>
      <c r="T210" s="77"/>
      <c r="AT210" s="14" t="s">
        <v>130</v>
      </c>
      <c r="AU210" s="14" t="s">
        <v>85</v>
      </c>
    </row>
    <row r="211" s="11" customFormat="1">
      <c r="B211" s="217"/>
      <c r="C211" s="218"/>
      <c r="D211" s="213" t="s">
        <v>137</v>
      </c>
      <c r="E211" s="219" t="s">
        <v>19</v>
      </c>
      <c r="F211" s="220" t="s">
        <v>342</v>
      </c>
      <c r="G211" s="218"/>
      <c r="H211" s="221">
        <v>3.9300000000000002</v>
      </c>
      <c r="I211" s="222"/>
      <c r="J211" s="218"/>
      <c r="K211" s="218"/>
      <c r="L211" s="223"/>
      <c r="M211" s="224"/>
      <c r="N211" s="225"/>
      <c r="O211" s="225"/>
      <c r="P211" s="225"/>
      <c r="Q211" s="225"/>
      <c r="R211" s="225"/>
      <c r="S211" s="225"/>
      <c r="T211" s="226"/>
      <c r="AT211" s="227" t="s">
        <v>137</v>
      </c>
      <c r="AU211" s="227" t="s">
        <v>85</v>
      </c>
      <c r="AV211" s="11" t="s">
        <v>85</v>
      </c>
      <c r="AW211" s="11" t="s">
        <v>35</v>
      </c>
      <c r="AX211" s="11" t="s">
        <v>75</v>
      </c>
      <c r="AY211" s="227" t="s">
        <v>119</v>
      </c>
    </row>
    <row r="212" s="11" customFormat="1">
      <c r="B212" s="217"/>
      <c r="C212" s="218"/>
      <c r="D212" s="213" t="s">
        <v>137</v>
      </c>
      <c r="E212" s="219" t="s">
        <v>19</v>
      </c>
      <c r="F212" s="220" t="s">
        <v>343</v>
      </c>
      <c r="G212" s="218"/>
      <c r="H212" s="221">
        <v>37.700000000000003</v>
      </c>
      <c r="I212" s="222"/>
      <c r="J212" s="218"/>
      <c r="K212" s="218"/>
      <c r="L212" s="223"/>
      <c r="M212" s="224"/>
      <c r="N212" s="225"/>
      <c r="O212" s="225"/>
      <c r="P212" s="225"/>
      <c r="Q212" s="225"/>
      <c r="R212" s="225"/>
      <c r="S212" s="225"/>
      <c r="T212" s="226"/>
      <c r="AT212" s="227" t="s">
        <v>137</v>
      </c>
      <c r="AU212" s="227" t="s">
        <v>85</v>
      </c>
      <c r="AV212" s="11" t="s">
        <v>85</v>
      </c>
      <c r="AW212" s="11" t="s">
        <v>35</v>
      </c>
      <c r="AX212" s="11" t="s">
        <v>75</v>
      </c>
      <c r="AY212" s="227" t="s">
        <v>119</v>
      </c>
    </row>
    <row r="213" s="11" customFormat="1">
      <c r="B213" s="217"/>
      <c r="C213" s="218"/>
      <c r="D213" s="213" t="s">
        <v>137</v>
      </c>
      <c r="E213" s="219" t="s">
        <v>19</v>
      </c>
      <c r="F213" s="220" t="s">
        <v>344</v>
      </c>
      <c r="G213" s="218"/>
      <c r="H213" s="221">
        <v>93.640000000000001</v>
      </c>
      <c r="I213" s="222"/>
      <c r="J213" s="218"/>
      <c r="K213" s="218"/>
      <c r="L213" s="223"/>
      <c r="M213" s="224"/>
      <c r="N213" s="225"/>
      <c r="O213" s="225"/>
      <c r="P213" s="225"/>
      <c r="Q213" s="225"/>
      <c r="R213" s="225"/>
      <c r="S213" s="225"/>
      <c r="T213" s="226"/>
      <c r="AT213" s="227" t="s">
        <v>137</v>
      </c>
      <c r="AU213" s="227" t="s">
        <v>85</v>
      </c>
      <c r="AV213" s="11" t="s">
        <v>85</v>
      </c>
      <c r="AW213" s="11" t="s">
        <v>35</v>
      </c>
      <c r="AX213" s="11" t="s">
        <v>75</v>
      </c>
      <c r="AY213" s="227" t="s">
        <v>119</v>
      </c>
    </row>
    <row r="214" s="11" customFormat="1">
      <c r="B214" s="217"/>
      <c r="C214" s="218"/>
      <c r="D214" s="213" t="s">
        <v>137</v>
      </c>
      <c r="E214" s="219" t="s">
        <v>19</v>
      </c>
      <c r="F214" s="220" t="s">
        <v>345</v>
      </c>
      <c r="G214" s="218"/>
      <c r="H214" s="221">
        <v>32.219999999999999</v>
      </c>
      <c r="I214" s="222"/>
      <c r="J214" s="218"/>
      <c r="K214" s="218"/>
      <c r="L214" s="223"/>
      <c r="M214" s="224"/>
      <c r="N214" s="225"/>
      <c r="O214" s="225"/>
      <c r="P214" s="225"/>
      <c r="Q214" s="225"/>
      <c r="R214" s="225"/>
      <c r="S214" s="225"/>
      <c r="T214" s="226"/>
      <c r="AT214" s="227" t="s">
        <v>137</v>
      </c>
      <c r="AU214" s="227" t="s">
        <v>85</v>
      </c>
      <c r="AV214" s="11" t="s">
        <v>85</v>
      </c>
      <c r="AW214" s="11" t="s">
        <v>35</v>
      </c>
      <c r="AX214" s="11" t="s">
        <v>75</v>
      </c>
      <c r="AY214" s="227" t="s">
        <v>119</v>
      </c>
    </row>
    <row r="215" s="11" customFormat="1">
      <c r="B215" s="217"/>
      <c r="C215" s="218"/>
      <c r="D215" s="213" t="s">
        <v>137</v>
      </c>
      <c r="E215" s="219" t="s">
        <v>19</v>
      </c>
      <c r="F215" s="220" t="s">
        <v>346</v>
      </c>
      <c r="G215" s="218"/>
      <c r="H215" s="221">
        <v>21.675000000000001</v>
      </c>
      <c r="I215" s="222"/>
      <c r="J215" s="218"/>
      <c r="K215" s="218"/>
      <c r="L215" s="223"/>
      <c r="M215" s="224"/>
      <c r="N215" s="225"/>
      <c r="O215" s="225"/>
      <c r="P215" s="225"/>
      <c r="Q215" s="225"/>
      <c r="R215" s="225"/>
      <c r="S215" s="225"/>
      <c r="T215" s="226"/>
      <c r="AT215" s="227" t="s">
        <v>137</v>
      </c>
      <c r="AU215" s="227" t="s">
        <v>85</v>
      </c>
      <c r="AV215" s="11" t="s">
        <v>85</v>
      </c>
      <c r="AW215" s="11" t="s">
        <v>35</v>
      </c>
      <c r="AX215" s="11" t="s">
        <v>75</v>
      </c>
      <c r="AY215" s="227" t="s">
        <v>119</v>
      </c>
    </row>
    <row r="216" s="11" customFormat="1">
      <c r="B216" s="217"/>
      <c r="C216" s="218"/>
      <c r="D216" s="213" t="s">
        <v>137</v>
      </c>
      <c r="E216" s="218"/>
      <c r="F216" s="220" t="s">
        <v>352</v>
      </c>
      <c r="G216" s="218"/>
      <c r="H216" s="221">
        <v>1702.4849999999999</v>
      </c>
      <c r="I216" s="222"/>
      <c r="J216" s="218"/>
      <c r="K216" s="218"/>
      <c r="L216" s="223"/>
      <c r="M216" s="224"/>
      <c r="N216" s="225"/>
      <c r="O216" s="225"/>
      <c r="P216" s="225"/>
      <c r="Q216" s="225"/>
      <c r="R216" s="225"/>
      <c r="S216" s="225"/>
      <c r="T216" s="226"/>
      <c r="AT216" s="227" t="s">
        <v>137</v>
      </c>
      <c r="AU216" s="227" t="s">
        <v>85</v>
      </c>
      <c r="AV216" s="11" t="s">
        <v>85</v>
      </c>
      <c r="AW216" s="11" t="s">
        <v>4</v>
      </c>
      <c r="AX216" s="11" t="s">
        <v>83</v>
      </c>
      <c r="AY216" s="227" t="s">
        <v>119</v>
      </c>
    </row>
    <row r="217" s="1" customFormat="1" ht="20.4" customHeight="1">
      <c r="B217" s="35"/>
      <c r="C217" s="201" t="s">
        <v>353</v>
      </c>
      <c r="D217" s="201" t="s">
        <v>121</v>
      </c>
      <c r="E217" s="202" t="s">
        <v>354</v>
      </c>
      <c r="F217" s="203" t="s">
        <v>355</v>
      </c>
      <c r="G217" s="204" t="s">
        <v>174</v>
      </c>
      <c r="H217" s="205">
        <v>41.630000000000003</v>
      </c>
      <c r="I217" s="206"/>
      <c r="J217" s="207">
        <f>ROUND(I217*H217,2)</f>
        <v>0</v>
      </c>
      <c r="K217" s="203" t="s">
        <v>125</v>
      </c>
      <c r="L217" s="40"/>
      <c r="M217" s="208" t="s">
        <v>19</v>
      </c>
      <c r="N217" s="209" t="s">
        <v>46</v>
      </c>
      <c r="O217" s="76"/>
      <c r="P217" s="210">
        <f>O217*H217</f>
        <v>0</v>
      </c>
      <c r="Q217" s="210">
        <v>0</v>
      </c>
      <c r="R217" s="210">
        <f>Q217*H217</f>
        <v>0</v>
      </c>
      <c r="S217" s="210">
        <v>0</v>
      </c>
      <c r="T217" s="211">
        <f>S217*H217</f>
        <v>0</v>
      </c>
      <c r="AR217" s="14" t="s">
        <v>126</v>
      </c>
      <c r="AT217" s="14" t="s">
        <v>121</v>
      </c>
      <c r="AU217" s="14" t="s">
        <v>85</v>
      </c>
      <c r="AY217" s="14" t="s">
        <v>119</v>
      </c>
      <c r="BE217" s="212">
        <f>IF(N217="základní",J217,0)</f>
        <v>0</v>
      </c>
      <c r="BF217" s="212">
        <f>IF(N217="snížená",J217,0)</f>
        <v>0</v>
      </c>
      <c r="BG217" s="212">
        <f>IF(N217="zákl. přenesená",J217,0)</f>
        <v>0</v>
      </c>
      <c r="BH217" s="212">
        <f>IF(N217="sníž. přenesená",J217,0)</f>
        <v>0</v>
      </c>
      <c r="BI217" s="212">
        <f>IF(N217="nulová",J217,0)</f>
        <v>0</v>
      </c>
      <c r="BJ217" s="14" t="s">
        <v>83</v>
      </c>
      <c r="BK217" s="212">
        <f>ROUND(I217*H217,2)</f>
        <v>0</v>
      </c>
      <c r="BL217" s="14" t="s">
        <v>126</v>
      </c>
      <c r="BM217" s="14" t="s">
        <v>356</v>
      </c>
    </row>
    <row r="218" s="1" customFormat="1">
      <c r="B218" s="35"/>
      <c r="C218" s="36"/>
      <c r="D218" s="213" t="s">
        <v>128</v>
      </c>
      <c r="E218" s="36"/>
      <c r="F218" s="214" t="s">
        <v>357</v>
      </c>
      <c r="G218" s="36"/>
      <c r="H218" s="36"/>
      <c r="I218" s="127"/>
      <c r="J218" s="36"/>
      <c r="K218" s="36"/>
      <c r="L218" s="40"/>
      <c r="M218" s="215"/>
      <c r="N218" s="76"/>
      <c r="O218" s="76"/>
      <c r="P218" s="76"/>
      <c r="Q218" s="76"/>
      <c r="R218" s="76"/>
      <c r="S218" s="76"/>
      <c r="T218" s="77"/>
      <c r="AT218" s="14" t="s">
        <v>128</v>
      </c>
      <c r="AU218" s="14" t="s">
        <v>85</v>
      </c>
    </row>
    <row r="219" s="1" customFormat="1">
      <c r="B219" s="35"/>
      <c r="C219" s="36"/>
      <c r="D219" s="213" t="s">
        <v>130</v>
      </c>
      <c r="E219" s="36"/>
      <c r="F219" s="216" t="s">
        <v>358</v>
      </c>
      <c r="G219" s="36"/>
      <c r="H219" s="36"/>
      <c r="I219" s="127"/>
      <c r="J219" s="36"/>
      <c r="K219" s="36"/>
      <c r="L219" s="40"/>
      <c r="M219" s="215"/>
      <c r="N219" s="76"/>
      <c r="O219" s="76"/>
      <c r="P219" s="76"/>
      <c r="Q219" s="76"/>
      <c r="R219" s="76"/>
      <c r="S219" s="76"/>
      <c r="T219" s="77"/>
      <c r="AT219" s="14" t="s">
        <v>130</v>
      </c>
      <c r="AU219" s="14" t="s">
        <v>85</v>
      </c>
    </row>
    <row r="220" s="11" customFormat="1">
      <c r="B220" s="217"/>
      <c r="C220" s="218"/>
      <c r="D220" s="213" t="s">
        <v>137</v>
      </c>
      <c r="E220" s="219" t="s">
        <v>19</v>
      </c>
      <c r="F220" s="220" t="s">
        <v>342</v>
      </c>
      <c r="G220" s="218"/>
      <c r="H220" s="221">
        <v>3.9300000000000002</v>
      </c>
      <c r="I220" s="222"/>
      <c r="J220" s="218"/>
      <c r="K220" s="218"/>
      <c r="L220" s="223"/>
      <c r="M220" s="224"/>
      <c r="N220" s="225"/>
      <c r="O220" s="225"/>
      <c r="P220" s="225"/>
      <c r="Q220" s="225"/>
      <c r="R220" s="225"/>
      <c r="S220" s="225"/>
      <c r="T220" s="226"/>
      <c r="AT220" s="227" t="s">
        <v>137</v>
      </c>
      <c r="AU220" s="227" t="s">
        <v>85</v>
      </c>
      <c r="AV220" s="11" t="s">
        <v>85</v>
      </c>
      <c r="AW220" s="11" t="s">
        <v>35</v>
      </c>
      <c r="AX220" s="11" t="s">
        <v>75</v>
      </c>
      <c r="AY220" s="227" t="s">
        <v>119</v>
      </c>
    </row>
    <row r="221" s="11" customFormat="1">
      <c r="B221" s="217"/>
      <c r="C221" s="218"/>
      <c r="D221" s="213" t="s">
        <v>137</v>
      </c>
      <c r="E221" s="219" t="s">
        <v>19</v>
      </c>
      <c r="F221" s="220" t="s">
        <v>343</v>
      </c>
      <c r="G221" s="218"/>
      <c r="H221" s="221">
        <v>37.700000000000003</v>
      </c>
      <c r="I221" s="222"/>
      <c r="J221" s="218"/>
      <c r="K221" s="218"/>
      <c r="L221" s="223"/>
      <c r="M221" s="224"/>
      <c r="N221" s="225"/>
      <c r="O221" s="225"/>
      <c r="P221" s="225"/>
      <c r="Q221" s="225"/>
      <c r="R221" s="225"/>
      <c r="S221" s="225"/>
      <c r="T221" s="226"/>
      <c r="AT221" s="227" t="s">
        <v>137</v>
      </c>
      <c r="AU221" s="227" t="s">
        <v>85</v>
      </c>
      <c r="AV221" s="11" t="s">
        <v>85</v>
      </c>
      <c r="AW221" s="11" t="s">
        <v>35</v>
      </c>
      <c r="AX221" s="11" t="s">
        <v>75</v>
      </c>
      <c r="AY221" s="227" t="s">
        <v>119</v>
      </c>
    </row>
    <row r="222" s="1" customFormat="1" ht="20.4" customHeight="1">
      <c r="B222" s="35"/>
      <c r="C222" s="201" t="s">
        <v>359</v>
      </c>
      <c r="D222" s="201" t="s">
        <v>121</v>
      </c>
      <c r="E222" s="202" t="s">
        <v>360</v>
      </c>
      <c r="F222" s="203" t="s">
        <v>361</v>
      </c>
      <c r="G222" s="204" t="s">
        <v>174</v>
      </c>
      <c r="H222" s="205">
        <v>93.640000000000001</v>
      </c>
      <c r="I222" s="206"/>
      <c r="J222" s="207">
        <f>ROUND(I222*H222,2)</f>
        <v>0</v>
      </c>
      <c r="K222" s="203" t="s">
        <v>125</v>
      </c>
      <c r="L222" s="40"/>
      <c r="M222" s="208" t="s">
        <v>19</v>
      </c>
      <c r="N222" s="209" t="s">
        <v>46</v>
      </c>
      <c r="O222" s="76"/>
      <c r="P222" s="210">
        <f>O222*H222</f>
        <v>0</v>
      </c>
      <c r="Q222" s="210">
        <v>0</v>
      </c>
      <c r="R222" s="210">
        <f>Q222*H222</f>
        <v>0</v>
      </c>
      <c r="S222" s="210">
        <v>0</v>
      </c>
      <c r="T222" s="211">
        <f>S222*H222</f>
        <v>0</v>
      </c>
      <c r="AR222" s="14" t="s">
        <v>126</v>
      </c>
      <c r="AT222" s="14" t="s">
        <v>121</v>
      </c>
      <c r="AU222" s="14" t="s">
        <v>85</v>
      </c>
      <c r="AY222" s="14" t="s">
        <v>119</v>
      </c>
      <c r="BE222" s="212">
        <f>IF(N222="základní",J222,0)</f>
        <v>0</v>
      </c>
      <c r="BF222" s="212">
        <f>IF(N222="snížená",J222,0)</f>
        <v>0</v>
      </c>
      <c r="BG222" s="212">
        <f>IF(N222="zákl. přenesená",J222,0)</f>
        <v>0</v>
      </c>
      <c r="BH222" s="212">
        <f>IF(N222="sníž. přenesená",J222,0)</f>
        <v>0</v>
      </c>
      <c r="BI222" s="212">
        <f>IF(N222="nulová",J222,0)</f>
        <v>0</v>
      </c>
      <c r="BJ222" s="14" t="s">
        <v>83</v>
      </c>
      <c r="BK222" s="212">
        <f>ROUND(I222*H222,2)</f>
        <v>0</v>
      </c>
      <c r="BL222" s="14" t="s">
        <v>126</v>
      </c>
      <c r="BM222" s="14" t="s">
        <v>362</v>
      </c>
    </row>
    <row r="223" s="1" customFormat="1">
      <c r="B223" s="35"/>
      <c r="C223" s="36"/>
      <c r="D223" s="213" t="s">
        <v>128</v>
      </c>
      <c r="E223" s="36"/>
      <c r="F223" s="214" t="s">
        <v>363</v>
      </c>
      <c r="G223" s="36"/>
      <c r="H223" s="36"/>
      <c r="I223" s="127"/>
      <c r="J223" s="36"/>
      <c r="K223" s="36"/>
      <c r="L223" s="40"/>
      <c r="M223" s="215"/>
      <c r="N223" s="76"/>
      <c r="O223" s="76"/>
      <c r="P223" s="76"/>
      <c r="Q223" s="76"/>
      <c r="R223" s="76"/>
      <c r="S223" s="76"/>
      <c r="T223" s="77"/>
      <c r="AT223" s="14" t="s">
        <v>128</v>
      </c>
      <c r="AU223" s="14" t="s">
        <v>85</v>
      </c>
    </row>
    <row r="224" s="1" customFormat="1">
      <c r="B224" s="35"/>
      <c r="C224" s="36"/>
      <c r="D224" s="213" t="s">
        <v>130</v>
      </c>
      <c r="E224" s="36"/>
      <c r="F224" s="216" t="s">
        <v>358</v>
      </c>
      <c r="G224" s="36"/>
      <c r="H224" s="36"/>
      <c r="I224" s="127"/>
      <c r="J224" s="36"/>
      <c r="K224" s="36"/>
      <c r="L224" s="40"/>
      <c r="M224" s="215"/>
      <c r="N224" s="76"/>
      <c r="O224" s="76"/>
      <c r="P224" s="76"/>
      <c r="Q224" s="76"/>
      <c r="R224" s="76"/>
      <c r="S224" s="76"/>
      <c r="T224" s="77"/>
      <c r="AT224" s="14" t="s">
        <v>130</v>
      </c>
      <c r="AU224" s="14" t="s">
        <v>85</v>
      </c>
    </row>
    <row r="225" s="11" customFormat="1">
      <c r="B225" s="217"/>
      <c r="C225" s="218"/>
      <c r="D225" s="213" t="s">
        <v>137</v>
      </c>
      <c r="E225" s="219" t="s">
        <v>19</v>
      </c>
      <c r="F225" s="220" t="s">
        <v>344</v>
      </c>
      <c r="G225" s="218"/>
      <c r="H225" s="221">
        <v>93.640000000000001</v>
      </c>
      <c r="I225" s="222"/>
      <c r="J225" s="218"/>
      <c r="K225" s="218"/>
      <c r="L225" s="223"/>
      <c r="M225" s="224"/>
      <c r="N225" s="225"/>
      <c r="O225" s="225"/>
      <c r="P225" s="225"/>
      <c r="Q225" s="225"/>
      <c r="R225" s="225"/>
      <c r="S225" s="225"/>
      <c r="T225" s="226"/>
      <c r="AT225" s="227" t="s">
        <v>137</v>
      </c>
      <c r="AU225" s="227" t="s">
        <v>85</v>
      </c>
      <c r="AV225" s="11" t="s">
        <v>85</v>
      </c>
      <c r="AW225" s="11" t="s">
        <v>35</v>
      </c>
      <c r="AX225" s="11" t="s">
        <v>83</v>
      </c>
      <c r="AY225" s="227" t="s">
        <v>119</v>
      </c>
    </row>
    <row r="226" s="1" customFormat="1" ht="20.4" customHeight="1">
      <c r="B226" s="35"/>
      <c r="C226" s="201" t="s">
        <v>364</v>
      </c>
      <c r="D226" s="201" t="s">
        <v>121</v>
      </c>
      <c r="E226" s="202" t="s">
        <v>365</v>
      </c>
      <c r="F226" s="203" t="s">
        <v>366</v>
      </c>
      <c r="G226" s="204" t="s">
        <v>174</v>
      </c>
      <c r="H226" s="205">
        <v>53.895000000000003</v>
      </c>
      <c r="I226" s="206"/>
      <c r="J226" s="207">
        <f>ROUND(I226*H226,2)</f>
        <v>0</v>
      </c>
      <c r="K226" s="203" t="s">
        <v>125</v>
      </c>
      <c r="L226" s="40"/>
      <c r="M226" s="208" t="s">
        <v>19</v>
      </c>
      <c r="N226" s="209" t="s">
        <v>46</v>
      </c>
      <c r="O226" s="76"/>
      <c r="P226" s="210">
        <f>O226*H226</f>
        <v>0</v>
      </c>
      <c r="Q226" s="210">
        <v>0</v>
      </c>
      <c r="R226" s="210">
        <f>Q226*H226</f>
        <v>0</v>
      </c>
      <c r="S226" s="210">
        <v>0</v>
      </c>
      <c r="T226" s="211">
        <f>S226*H226</f>
        <v>0</v>
      </c>
      <c r="AR226" s="14" t="s">
        <v>126</v>
      </c>
      <c r="AT226" s="14" t="s">
        <v>121</v>
      </c>
      <c r="AU226" s="14" t="s">
        <v>85</v>
      </c>
      <c r="AY226" s="14" t="s">
        <v>119</v>
      </c>
      <c r="BE226" s="212">
        <f>IF(N226="základní",J226,0)</f>
        <v>0</v>
      </c>
      <c r="BF226" s="212">
        <f>IF(N226="snížená",J226,0)</f>
        <v>0</v>
      </c>
      <c r="BG226" s="212">
        <f>IF(N226="zákl. přenesená",J226,0)</f>
        <v>0</v>
      </c>
      <c r="BH226" s="212">
        <f>IF(N226="sníž. přenesená",J226,0)</f>
        <v>0</v>
      </c>
      <c r="BI226" s="212">
        <f>IF(N226="nulová",J226,0)</f>
        <v>0</v>
      </c>
      <c r="BJ226" s="14" t="s">
        <v>83</v>
      </c>
      <c r="BK226" s="212">
        <f>ROUND(I226*H226,2)</f>
        <v>0</v>
      </c>
      <c r="BL226" s="14" t="s">
        <v>126</v>
      </c>
      <c r="BM226" s="14" t="s">
        <v>367</v>
      </c>
    </row>
    <row r="227" s="1" customFormat="1">
      <c r="B227" s="35"/>
      <c r="C227" s="36"/>
      <c r="D227" s="213" t="s">
        <v>128</v>
      </c>
      <c r="E227" s="36"/>
      <c r="F227" s="214" t="s">
        <v>368</v>
      </c>
      <c r="G227" s="36"/>
      <c r="H227" s="36"/>
      <c r="I227" s="127"/>
      <c r="J227" s="36"/>
      <c r="K227" s="36"/>
      <c r="L227" s="40"/>
      <c r="M227" s="215"/>
      <c r="N227" s="76"/>
      <c r="O227" s="76"/>
      <c r="P227" s="76"/>
      <c r="Q227" s="76"/>
      <c r="R227" s="76"/>
      <c r="S227" s="76"/>
      <c r="T227" s="77"/>
      <c r="AT227" s="14" t="s">
        <v>128</v>
      </c>
      <c r="AU227" s="14" t="s">
        <v>85</v>
      </c>
    </row>
    <row r="228" s="1" customFormat="1">
      <c r="B228" s="35"/>
      <c r="C228" s="36"/>
      <c r="D228" s="213" t="s">
        <v>130</v>
      </c>
      <c r="E228" s="36"/>
      <c r="F228" s="216" t="s">
        <v>358</v>
      </c>
      <c r="G228" s="36"/>
      <c r="H228" s="36"/>
      <c r="I228" s="127"/>
      <c r="J228" s="36"/>
      <c r="K228" s="36"/>
      <c r="L228" s="40"/>
      <c r="M228" s="215"/>
      <c r="N228" s="76"/>
      <c r="O228" s="76"/>
      <c r="P228" s="76"/>
      <c r="Q228" s="76"/>
      <c r="R228" s="76"/>
      <c r="S228" s="76"/>
      <c r="T228" s="77"/>
      <c r="AT228" s="14" t="s">
        <v>130</v>
      </c>
      <c r="AU228" s="14" t="s">
        <v>85</v>
      </c>
    </row>
    <row r="229" s="11" customFormat="1">
      <c r="B229" s="217"/>
      <c r="C229" s="218"/>
      <c r="D229" s="213" t="s">
        <v>137</v>
      </c>
      <c r="E229" s="219" t="s">
        <v>19</v>
      </c>
      <c r="F229" s="220" t="s">
        <v>345</v>
      </c>
      <c r="G229" s="218"/>
      <c r="H229" s="221">
        <v>32.219999999999999</v>
      </c>
      <c r="I229" s="222"/>
      <c r="J229" s="218"/>
      <c r="K229" s="218"/>
      <c r="L229" s="223"/>
      <c r="M229" s="224"/>
      <c r="N229" s="225"/>
      <c r="O229" s="225"/>
      <c r="P229" s="225"/>
      <c r="Q229" s="225"/>
      <c r="R229" s="225"/>
      <c r="S229" s="225"/>
      <c r="T229" s="226"/>
      <c r="AT229" s="227" t="s">
        <v>137</v>
      </c>
      <c r="AU229" s="227" t="s">
        <v>85</v>
      </c>
      <c r="AV229" s="11" t="s">
        <v>85</v>
      </c>
      <c r="AW229" s="11" t="s">
        <v>35</v>
      </c>
      <c r="AX229" s="11" t="s">
        <v>75</v>
      </c>
      <c r="AY229" s="227" t="s">
        <v>119</v>
      </c>
    </row>
    <row r="230" s="11" customFormat="1">
      <c r="B230" s="217"/>
      <c r="C230" s="218"/>
      <c r="D230" s="213" t="s">
        <v>137</v>
      </c>
      <c r="E230" s="219" t="s">
        <v>19</v>
      </c>
      <c r="F230" s="220" t="s">
        <v>346</v>
      </c>
      <c r="G230" s="218"/>
      <c r="H230" s="221">
        <v>21.675000000000001</v>
      </c>
      <c r="I230" s="222"/>
      <c r="J230" s="218"/>
      <c r="K230" s="218"/>
      <c r="L230" s="223"/>
      <c r="M230" s="224"/>
      <c r="N230" s="225"/>
      <c r="O230" s="225"/>
      <c r="P230" s="225"/>
      <c r="Q230" s="225"/>
      <c r="R230" s="225"/>
      <c r="S230" s="225"/>
      <c r="T230" s="226"/>
      <c r="AT230" s="227" t="s">
        <v>137</v>
      </c>
      <c r="AU230" s="227" t="s">
        <v>85</v>
      </c>
      <c r="AV230" s="11" t="s">
        <v>85</v>
      </c>
      <c r="AW230" s="11" t="s">
        <v>35</v>
      </c>
      <c r="AX230" s="11" t="s">
        <v>75</v>
      </c>
      <c r="AY230" s="227" t="s">
        <v>119</v>
      </c>
    </row>
    <row r="231" s="10" customFormat="1" ht="22.8" customHeight="1">
      <c r="B231" s="185"/>
      <c r="C231" s="186"/>
      <c r="D231" s="187" t="s">
        <v>74</v>
      </c>
      <c r="E231" s="199" t="s">
        <v>369</v>
      </c>
      <c r="F231" s="199" t="s">
        <v>370</v>
      </c>
      <c r="G231" s="186"/>
      <c r="H231" s="186"/>
      <c r="I231" s="189"/>
      <c r="J231" s="200">
        <f>BK231</f>
        <v>0</v>
      </c>
      <c r="K231" s="186"/>
      <c r="L231" s="191"/>
      <c r="M231" s="192"/>
      <c r="N231" s="193"/>
      <c r="O231" s="193"/>
      <c r="P231" s="194">
        <f>SUM(P232:P234)</f>
        <v>0</v>
      </c>
      <c r="Q231" s="193"/>
      <c r="R231" s="194">
        <f>SUM(R232:R234)</f>
        <v>0</v>
      </c>
      <c r="S231" s="193"/>
      <c r="T231" s="195">
        <f>SUM(T232:T234)</f>
        <v>0</v>
      </c>
      <c r="AR231" s="196" t="s">
        <v>83</v>
      </c>
      <c r="AT231" s="197" t="s">
        <v>74</v>
      </c>
      <c r="AU231" s="197" t="s">
        <v>83</v>
      </c>
      <c r="AY231" s="196" t="s">
        <v>119</v>
      </c>
      <c r="BK231" s="198">
        <f>SUM(BK232:BK234)</f>
        <v>0</v>
      </c>
    </row>
    <row r="232" s="1" customFormat="1" ht="20.4" customHeight="1">
      <c r="B232" s="35"/>
      <c r="C232" s="201" t="s">
        <v>371</v>
      </c>
      <c r="D232" s="201" t="s">
        <v>121</v>
      </c>
      <c r="E232" s="202" t="s">
        <v>372</v>
      </c>
      <c r="F232" s="203" t="s">
        <v>373</v>
      </c>
      <c r="G232" s="204" t="s">
        <v>174</v>
      </c>
      <c r="H232" s="205">
        <v>71.274000000000001</v>
      </c>
      <c r="I232" s="206"/>
      <c r="J232" s="207">
        <f>ROUND(I232*H232,2)</f>
        <v>0</v>
      </c>
      <c r="K232" s="203" t="s">
        <v>125</v>
      </c>
      <c r="L232" s="40"/>
      <c r="M232" s="208" t="s">
        <v>19</v>
      </c>
      <c r="N232" s="209" t="s">
        <v>46</v>
      </c>
      <c r="O232" s="76"/>
      <c r="P232" s="210">
        <f>O232*H232</f>
        <v>0</v>
      </c>
      <c r="Q232" s="210">
        <v>0</v>
      </c>
      <c r="R232" s="210">
        <f>Q232*H232</f>
        <v>0</v>
      </c>
      <c r="S232" s="210">
        <v>0</v>
      </c>
      <c r="T232" s="211">
        <f>S232*H232</f>
        <v>0</v>
      </c>
      <c r="AR232" s="14" t="s">
        <v>126</v>
      </c>
      <c r="AT232" s="14" t="s">
        <v>121</v>
      </c>
      <c r="AU232" s="14" t="s">
        <v>85</v>
      </c>
      <c r="AY232" s="14" t="s">
        <v>119</v>
      </c>
      <c r="BE232" s="212">
        <f>IF(N232="základní",J232,0)</f>
        <v>0</v>
      </c>
      <c r="BF232" s="212">
        <f>IF(N232="snížená",J232,0)</f>
        <v>0</v>
      </c>
      <c r="BG232" s="212">
        <f>IF(N232="zákl. přenesená",J232,0)</f>
        <v>0</v>
      </c>
      <c r="BH232" s="212">
        <f>IF(N232="sníž. přenesená",J232,0)</f>
        <v>0</v>
      </c>
      <c r="BI232" s="212">
        <f>IF(N232="nulová",J232,0)</f>
        <v>0</v>
      </c>
      <c r="BJ232" s="14" t="s">
        <v>83</v>
      </c>
      <c r="BK232" s="212">
        <f>ROUND(I232*H232,2)</f>
        <v>0</v>
      </c>
      <c r="BL232" s="14" t="s">
        <v>126</v>
      </c>
      <c r="BM232" s="14" t="s">
        <v>374</v>
      </c>
    </row>
    <row r="233" s="1" customFormat="1">
      <c r="B233" s="35"/>
      <c r="C233" s="36"/>
      <c r="D233" s="213" t="s">
        <v>128</v>
      </c>
      <c r="E233" s="36"/>
      <c r="F233" s="214" t="s">
        <v>375</v>
      </c>
      <c r="G233" s="36"/>
      <c r="H233" s="36"/>
      <c r="I233" s="127"/>
      <c r="J233" s="36"/>
      <c r="K233" s="36"/>
      <c r="L233" s="40"/>
      <c r="M233" s="215"/>
      <c r="N233" s="76"/>
      <c r="O233" s="76"/>
      <c r="P233" s="76"/>
      <c r="Q233" s="76"/>
      <c r="R233" s="76"/>
      <c r="S233" s="76"/>
      <c r="T233" s="77"/>
      <c r="AT233" s="14" t="s">
        <v>128</v>
      </c>
      <c r="AU233" s="14" t="s">
        <v>85</v>
      </c>
    </row>
    <row r="234" s="1" customFormat="1">
      <c r="B234" s="35"/>
      <c r="C234" s="36"/>
      <c r="D234" s="213" t="s">
        <v>130</v>
      </c>
      <c r="E234" s="36"/>
      <c r="F234" s="216" t="s">
        <v>376</v>
      </c>
      <c r="G234" s="36"/>
      <c r="H234" s="36"/>
      <c r="I234" s="127"/>
      <c r="J234" s="36"/>
      <c r="K234" s="36"/>
      <c r="L234" s="40"/>
      <c r="M234" s="238"/>
      <c r="N234" s="239"/>
      <c r="O234" s="239"/>
      <c r="P234" s="239"/>
      <c r="Q234" s="239"/>
      <c r="R234" s="239"/>
      <c r="S234" s="239"/>
      <c r="T234" s="240"/>
      <c r="AT234" s="14" t="s">
        <v>130</v>
      </c>
      <c r="AU234" s="14" t="s">
        <v>85</v>
      </c>
    </row>
    <row r="235" s="1" customFormat="1" ht="6.96" customHeight="1">
      <c r="B235" s="54"/>
      <c r="C235" s="55"/>
      <c r="D235" s="55"/>
      <c r="E235" s="55"/>
      <c r="F235" s="55"/>
      <c r="G235" s="55"/>
      <c r="H235" s="55"/>
      <c r="I235" s="151"/>
      <c r="J235" s="55"/>
      <c r="K235" s="55"/>
      <c r="L235" s="40"/>
    </row>
  </sheetData>
  <sheetProtection sheet="1" autoFilter="0" formatColumns="0" formatRows="0" objects="1" scenarios="1" spinCount="100000" saltValue="iYMpYiCCTQXDk1cwyux/vNRbplHuQQ1ioVWZ5Gu3blQVE8vs6ygBhvqLH3W8PUM9auHKXdYiIM+AyPDV1I/Fyg==" hashValue="+irZh+n87HiH0t0SBgburlUfF9XGDJl8Qbz5dSAA1ofOkB/gE28IsO+SvobY23A3J/8am7vXbrMsUaiGDgBWBw==" algorithmName="SHA-512" password="CC35"/>
  <autoFilter ref="C85:K234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7.14" customWidth="1"/>
    <col min="2" max="2" width="1.43" customWidth="1"/>
    <col min="3" max="3" width="3.57" customWidth="1"/>
    <col min="4" max="4" width="3.71" customWidth="1"/>
    <col min="5" max="5" width="14.71" customWidth="1"/>
    <col min="6" max="6" width="86.43" customWidth="1"/>
    <col min="7" max="7" width="7.43" customWidth="1"/>
    <col min="8" max="8" width="9.57" customWidth="1"/>
    <col min="9" max="9" width="12.14" style="120" customWidth="1"/>
    <col min="10" max="10" width="20.14" customWidth="1"/>
    <col min="11" max="11" width="13.29" customWidth="1"/>
    <col min="12" max="12" width="8" customWidth="1"/>
    <col min="13" max="13" width="9.29" hidden="1" customWidth="1"/>
    <col min="14" max="14" width="9.14" hidden="1"/>
    <col min="15" max="15" width="12.14" hidden="1" customWidth="1"/>
    <col min="16" max="16" width="12.14" hidden="1" customWidth="1"/>
    <col min="17" max="17" width="12.14" hidden="1" customWidth="1"/>
    <col min="18" max="18" width="12.14" hidden="1" customWidth="1"/>
    <col min="19" max="19" width="12.14" hidden="1" customWidth="1"/>
    <col min="20" max="20" width="12.14" hidden="1" customWidth="1"/>
    <col min="21" max="21" width="14" hidden="1" customWidth="1"/>
    <col min="22" max="22" width="10.57" customWidth="1"/>
    <col min="23" max="23" width="14" customWidth="1"/>
    <col min="24" max="24" width="10.57" customWidth="1"/>
    <col min="25" max="25" width="12.86" customWidth="1"/>
    <col min="26" max="26" width="9.43" customWidth="1"/>
    <col min="27" max="27" width="12.86" customWidth="1"/>
    <col min="28" max="28" width="14" customWidth="1"/>
    <col min="29" max="29" width="9.43" customWidth="1"/>
    <col min="30" max="30" width="12.86" customWidth="1"/>
    <col min="31" max="31" width="14" customWidth="1"/>
    <col min="44" max="44" width="9.14" hidden="1"/>
    <col min="45" max="45" width="9.14" hidden="1"/>
    <col min="46" max="46" width="9.14" hidden="1"/>
    <col min="47" max="47" width="9.14" hidden="1"/>
    <col min="48" max="48" width="9.14" hidden="1"/>
    <col min="49" max="49" width="9.14" hidden="1"/>
    <col min="50" max="50" width="9.14" hidden="1"/>
    <col min="51" max="51" width="9.14" hidden="1"/>
    <col min="52" max="52" width="9.14" hidden="1"/>
    <col min="53" max="53" width="9.14" hidden="1"/>
    <col min="54" max="54" width="9.14" hidden="1"/>
    <col min="55" max="55" width="9.14" hidden="1"/>
    <col min="56" max="56" width="9.14" hidden="1"/>
    <col min="57" max="57" width="9.14" hidden="1"/>
    <col min="58" max="58" width="9.14" hidden="1"/>
    <col min="59" max="59" width="9.14" hidden="1"/>
    <col min="60" max="60" width="9.14" hidden="1"/>
    <col min="61" max="61" width="9.14" hidden="1"/>
    <col min="62" max="62" width="9.14" hidden="1"/>
    <col min="63" max="63" width="9.14" hidden="1"/>
    <col min="64" max="64" width="9.14" hidden="1"/>
    <col min="65" max="65" width="9.14" hidden="1"/>
  </cols>
  <sheetData>
    <row r="2" ht="36.96" customHeight="1">
      <c r="L2"/>
      <c r="AT2" s="14" t="s">
        <v>89</v>
      </c>
    </row>
    <row r="3" ht="6.96" customHeight="1">
      <c r="B3" s="121"/>
      <c r="C3" s="122"/>
      <c r="D3" s="122"/>
      <c r="E3" s="122"/>
      <c r="F3" s="122"/>
      <c r="G3" s="122"/>
      <c r="H3" s="122"/>
      <c r="I3" s="123"/>
      <c r="J3" s="122"/>
      <c r="K3" s="122"/>
      <c r="L3" s="17"/>
      <c r="AT3" s="14" t="s">
        <v>85</v>
      </c>
    </row>
    <row r="4" ht="24.96" customHeight="1">
      <c r="B4" s="17"/>
      <c r="D4" s="124" t="s">
        <v>90</v>
      </c>
      <c r="L4" s="17"/>
      <c r="M4" s="21" t="s">
        <v>10</v>
      </c>
      <c r="AT4" s="14" t="s">
        <v>4</v>
      </c>
    </row>
    <row r="5" ht="6.96" customHeight="1">
      <c r="B5" s="17"/>
      <c r="L5" s="17"/>
    </row>
    <row r="6" ht="12" customHeight="1">
      <c r="B6" s="17"/>
      <c r="D6" s="125" t="s">
        <v>16</v>
      </c>
      <c r="L6" s="17"/>
    </row>
    <row r="7" ht="14.4" customHeight="1">
      <c r="B7" s="17"/>
      <c r="E7" s="126" t="str">
        <f>'Rekapitulace stavby'!K6</f>
        <v>Plošné rekonstrukce komunikací v Kunraticích</v>
      </c>
      <c r="F7" s="125"/>
      <c r="G7" s="125"/>
      <c r="H7" s="125"/>
      <c r="L7" s="17"/>
    </row>
    <row r="8" s="1" customFormat="1" ht="12" customHeight="1">
      <c r="B8" s="40"/>
      <c r="D8" s="125" t="s">
        <v>91</v>
      </c>
      <c r="I8" s="127"/>
      <c r="L8" s="40"/>
    </row>
    <row r="9" s="1" customFormat="1" ht="36.96" customHeight="1">
      <c r="B9" s="40"/>
      <c r="E9" s="128" t="s">
        <v>377</v>
      </c>
      <c r="F9" s="1"/>
      <c r="G9" s="1"/>
      <c r="H9" s="1"/>
      <c r="I9" s="127"/>
      <c r="L9" s="40"/>
    </row>
    <row r="10" s="1" customFormat="1">
      <c r="B10" s="40"/>
      <c r="I10" s="127"/>
      <c r="L10" s="40"/>
    </row>
    <row r="11" s="1" customFormat="1" ht="12" customHeight="1">
      <c r="B11" s="40"/>
      <c r="D11" s="125" t="s">
        <v>18</v>
      </c>
      <c r="F11" s="14" t="s">
        <v>19</v>
      </c>
      <c r="I11" s="129" t="s">
        <v>20</v>
      </c>
      <c r="J11" s="14" t="s">
        <v>19</v>
      </c>
      <c r="L11" s="40"/>
    </row>
    <row r="12" s="1" customFormat="1" ht="12" customHeight="1">
      <c r="B12" s="40"/>
      <c r="D12" s="125" t="s">
        <v>21</v>
      </c>
      <c r="F12" s="14" t="s">
        <v>22</v>
      </c>
      <c r="I12" s="129" t="s">
        <v>23</v>
      </c>
      <c r="J12" s="130" t="str">
        <f>'Rekapitulace stavby'!AN8</f>
        <v>10. 6. 2019</v>
      </c>
      <c r="L12" s="40"/>
    </row>
    <row r="13" s="1" customFormat="1" ht="10.8" customHeight="1">
      <c r="B13" s="40"/>
      <c r="I13" s="127"/>
      <c r="L13" s="40"/>
    </row>
    <row r="14" s="1" customFormat="1" ht="12" customHeight="1">
      <c r="B14" s="40"/>
      <c r="D14" s="125" t="s">
        <v>25</v>
      </c>
      <c r="I14" s="129" t="s">
        <v>26</v>
      </c>
      <c r="J14" s="14" t="s">
        <v>27</v>
      </c>
      <c r="L14" s="40"/>
    </row>
    <row r="15" s="1" customFormat="1" ht="18" customHeight="1">
      <c r="B15" s="40"/>
      <c r="E15" s="14" t="s">
        <v>28</v>
      </c>
      <c r="I15" s="129" t="s">
        <v>29</v>
      </c>
      <c r="J15" s="14" t="s">
        <v>19</v>
      </c>
      <c r="L15" s="40"/>
    </row>
    <row r="16" s="1" customFormat="1" ht="6.96" customHeight="1">
      <c r="B16" s="40"/>
      <c r="I16" s="127"/>
      <c r="L16" s="40"/>
    </row>
    <row r="17" s="1" customFormat="1" ht="12" customHeight="1">
      <c r="B17" s="40"/>
      <c r="D17" s="125" t="s">
        <v>30</v>
      </c>
      <c r="I17" s="129" t="s">
        <v>26</v>
      </c>
      <c r="J17" s="30" t="str">
        <f>'Rekapitulace stavby'!AN13</f>
        <v>Vyplň údaj</v>
      </c>
      <c r="L17" s="40"/>
    </row>
    <row r="18" s="1" customFormat="1" ht="18" customHeight="1">
      <c r="B18" s="40"/>
      <c r="E18" s="30" t="str">
        <f>'Rekapitulace stavby'!E14</f>
        <v>Vyplň údaj</v>
      </c>
      <c r="F18" s="14"/>
      <c r="G18" s="14"/>
      <c r="H18" s="14"/>
      <c r="I18" s="129" t="s">
        <v>29</v>
      </c>
      <c r="J18" s="30" t="str">
        <f>'Rekapitulace stavby'!AN14</f>
        <v>Vyplň údaj</v>
      </c>
      <c r="L18" s="40"/>
    </row>
    <row r="19" s="1" customFormat="1" ht="6.96" customHeight="1">
      <c r="B19" s="40"/>
      <c r="I19" s="127"/>
      <c r="L19" s="40"/>
    </row>
    <row r="20" s="1" customFormat="1" ht="12" customHeight="1">
      <c r="B20" s="40"/>
      <c r="D20" s="125" t="s">
        <v>32</v>
      </c>
      <c r="I20" s="129" t="s">
        <v>26</v>
      </c>
      <c r="J20" s="14" t="s">
        <v>33</v>
      </c>
      <c r="L20" s="40"/>
    </row>
    <row r="21" s="1" customFormat="1" ht="18" customHeight="1">
      <c r="B21" s="40"/>
      <c r="E21" s="14" t="s">
        <v>34</v>
      </c>
      <c r="I21" s="129" t="s">
        <v>29</v>
      </c>
      <c r="J21" s="14" t="s">
        <v>19</v>
      </c>
      <c r="L21" s="40"/>
    </row>
    <row r="22" s="1" customFormat="1" ht="6.96" customHeight="1">
      <c r="B22" s="40"/>
      <c r="I22" s="127"/>
      <c r="L22" s="40"/>
    </row>
    <row r="23" s="1" customFormat="1" ht="12" customHeight="1">
      <c r="B23" s="40"/>
      <c r="D23" s="125" t="s">
        <v>36</v>
      </c>
      <c r="I23" s="129" t="s">
        <v>26</v>
      </c>
      <c r="J23" s="14" t="s">
        <v>37</v>
      </c>
      <c r="L23" s="40"/>
    </row>
    <row r="24" s="1" customFormat="1" ht="18" customHeight="1">
      <c r="B24" s="40"/>
      <c r="E24" s="14" t="s">
        <v>38</v>
      </c>
      <c r="I24" s="129" t="s">
        <v>29</v>
      </c>
      <c r="J24" s="14" t="s">
        <v>19</v>
      </c>
      <c r="L24" s="40"/>
    </row>
    <row r="25" s="1" customFormat="1" ht="6.96" customHeight="1">
      <c r="B25" s="40"/>
      <c r="I25" s="127"/>
      <c r="L25" s="40"/>
    </row>
    <row r="26" s="1" customFormat="1" ht="12" customHeight="1">
      <c r="B26" s="40"/>
      <c r="D26" s="125" t="s">
        <v>39</v>
      </c>
      <c r="I26" s="127"/>
      <c r="L26" s="40"/>
    </row>
    <row r="27" s="6" customFormat="1" ht="14.4" customHeight="1">
      <c r="B27" s="131"/>
      <c r="E27" s="132" t="s">
        <v>19</v>
      </c>
      <c r="F27" s="132"/>
      <c r="G27" s="132"/>
      <c r="H27" s="132"/>
      <c r="I27" s="133"/>
      <c r="L27" s="131"/>
    </row>
    <row r="28" s="1" customFormat="1" ht="6.96" customHeight="1">
      <c r="B28" s="40"/>
      <c r="I28" s="127"/>
      <c r="L28" s="40"/>
    </row>
    <row r="29" s="1" customFormat="1" ht="6.96" customHeight="1">
      <c r="B29" s="40"/>
      <c r="D29" s="68"/>
      <c r="E29" s="68"/>
      <c r="F29" s="68"/>
      <c r="G29" s="68"/>
      <c r="H29" s="68"/>
      <c r="I29" s="134"/>
      <c r="J29" s="68"/>
      <c r="K29" s="68"/>
      <c r="L29" s="40"/>
    </row>
    <row r="30" s="1" customFormat="1" ht="25.44" customHeight="1">
      <c r="B30" s="40"/>
      <c r="D30" s="135" t="s">
        <v>41</v>
      </c>
      <c r="I30" s="127"/>
      <c r="J30" s="136">
        <f>ROUND(J84, 2)</f>
        <v>0</v>
      </c>
      <c r="L30" s="40"/>
    </row>
    <row r="31" s="1" customFormat="1" ht="6.96" customHeight="1">
      <c r="B31" s="40"/>
      <c r="D31" s="68"/>
      <c r="E31" s="68"/>
      <c r="F31" s="68"/>
      <c r="G31" s="68"/>
      <c r="H31" s="68"/>
      <c r="I31" s="134"/>
      <c r="J31" s="68"/>
      <c r="K31" s="68"/>
      <c r="L31" s="40"/>
    </row>
    <row r="32" s="1" customFormat="1" ht="14.4" customHeight="1">
      <c r="B32" s="40"/>
      <c r="F32" s="137" t="s">
        <v>43</v>
      </c>
      <c r="I32" s="138" t="s">
        <v>42</v>
      </c>
      <c r="J32" s="137" t="s">
        <v>44</v>
      </c>
      <c r="L32" s="40"/>
    </row>
    <row r="33" s="1" customFormat="1" ht="14.4" customHeight="1">
      <c r="B33" s="40"/>
      <c r="D33" s="125" t="s">
        <v>45</v>
      </c>
      <c r="E33" s="125" t="s">
        <v>46</v>
      </c>
      <c r="F33" s="139">
        <f>ROUND((SUM(BE84:BE105)),  2)</f>
        <v>0</v>
      </c>
      <c r="I33" s="140">
        <v>0.20999999999999999</v>
      </c>
      <c r="J33" s="139">
        <f>ROUND(((SUM(BE84:BE105))*I33),  2)</f>
        <v>0</v>
      </c>
      <c r="L33" s="40"/>
    </row>
    <row r="34" s="1" customFormat="1" ht="14.4" customHeight="1">
      <c r="B34" s="40"/>
      <c r="E34" s="125" t="s">
        <v>47</v>
      </c>
      <c r="F34" s="139">
        <f>ROUND((SUM(BF84:BF105)),  2)</f>
        <v>0</v>
      </c>
      <c r="I34" s="140">
        <v>0.14999999999999999</v>
      </c>
      <c r="J34" s="139">
        <f>ROUND(((SUM(BF84:BF105))*I34),  2)</f>
        <v>0</v>
      </c>
      <c r="L34" s="40"/>
    </row>
    <row r="35" hidden="1" s="1" customFormat="1" ht="14.4" customHeight="1">
      <c r="B35" s="40"/>
      <c r="E35" s="125" t="s">
        <v>48</v>
      </c>
      <c r="F35" s="139">
        <f>ROUND((SUM(BG84:BG105)),  2)</f>
        <v>0</v>
      </c>
      <c r="I35" s="140">
        <v>0.20999999999999999</v>
      </c>
      <c r="J35" s="139">
        <f>0</f>
        <v>0</v>
      </c>
      <c r="L35" s="40"/>
    </row>
    <row r="36" hidden="1" s="1" customFormat="1" ht="14.4" customHeight="1">
      <c r="B36" s="40"/>
      <c r="E36" s="125" t="s">
        <v>49</v>
      </c>
      <c r="F36" s="139">
        <f>ROUND((SUM(BH84:BH105)),  2)</f>
        <v>0</v>
      </c>
      <c r="I36" s="140">
        <v>0.14999999999999999</v>
      </c>
      <c r="J36" s="139">
        <f>0</f>
        <v>0</v>
      </c>
      <c r="L36" s="40"/>
    </row>
    <row r="37" hidden="1" s="1" customFormat="1" ht="14.4" customHeight="1">
      <c r="B37" s="40"/>
      <c r="E37" s="125" t="s">
        <v>50</v>
      </c>
      <c r="F37" s="139">
        <f>ROUND((SUM(BI84:BI105)),  2)</f>
        <v>0</v>
      </c>
      <c r="I37" s="140">
        <v>0</v>
      </c>
      <c r="J37" s="139">
        <f>0</f>
        <v>0</v>
      </c>
      <c r="L37" s="40"/>
    </row>
    <row r="38" s="1" customFormat="1" ht="6.96" customHeight="1">
      <c r="B38" s="40"/>
      <c r="I38" s="127"/>
      <c r="L38" s="40"/>
    </row>
    <row r="39" s="1" customFormat="1" ht="25.44" customHeight="1">
      <c r="B39" s="40"/>
      <c r="C39" s="141"/>
      <c r="D39" s="142" t="s">
        <v>51</v>
      </c>
      <c r="E39" s="143"/>
      <c r="F39" s="143"/>
      <c r="G39" s="144" t="s">
        <v>52</v>
      </c>
      <c r="H39" s="145" t="s">
        <v>53</v>
      </c>
      <c r="I39" s="146"/>
      <c r="J39" s="147">
        <f>SUM(J30:J37)</f>
        <v>0</v>
      </c>
      <c r="K39" s="148"/>
      <c r="L39" s="40"/>
    </row>
    <row r="40" s="1" customFormat="1" ht="14.4" customHeight="1">
      <c r="B40" s="149"/>
      <c r="C40" s="150"/>
      <c r="D40" s="150"/>
      <c r="E40" s="150"/>
      <c r="F40" s="150"/>
      <c r="G40" s="150"/>
      <c r="H40" s="150"/>
      <c r="I40" s="151"/>
      <c r="J40" s="150"/>
      <c r="K40" s="150"/>
      <c r="L40" s="40"/>
    </row>
    <row r="44" s="1" customFormat="1" ht="6.96" customHeight="1">
      <c r="B44" s="152"/>
      <c r="C44" s="153"/>
      <c r="D44" s="153"/>
      <c r="E44" s="153"/>
      <c r="F44" s="153"/>
      <c r="G44" s="153"/>
      <c r="H44" s="153"/>
      <c r="I44" s="154"/>
      <c r="J44" s="153"/>
      <c r="K44" s="153"/>
      <c r="L44" s="40"/>
    </row>
    <row r="45" s="1" customFormat="1" ht="24.96" customHeight="1">
      <c r="B45" s="35"/>
      <c r="C45" s="20" t="s">
        <v>93</v>
      </c>
      <c r="D45" s="36"/>
      <c r="E45" s="36"/>
      <c r="F45" s="36"/>
      <c r="G45" s="36"/>
      <c r="H45" s="36"/>
      <c r="I45" s="127"/>
      <c r="J45" s="36"/>
      <c r="K45" s="36"/>
      <c r="L45" s="40"/>
    </row>
    <row r="46" s="1" customFormat="1" ht="6.96" customHeight="1">
      <c r="B46" s="35"/>
      <c r="C46" s="36"/>
      <c r="D46" s="36"/>
      <c r="E46" s="36"/>
      <c r="F46" s="36"/>
      <c r="G46" s="36"/>
      <c r="H46" s="36"/>
      <c r="I46" s="127"/>
      <c r="J46" s="36"/>
      <c r="K46" s="36"/>
      <c r="L46" s="40"/>
    </row>
    <row r="47" s="1" customFormat="1" ht="12" customHeight="1">
      <c r="B47" s="35"/>
      <c r="C47" s="29" t="s">
        <v>16</v>
      </c>
      <c r="D47" s="36"/>
      <c r="E47" s="36"/>
      <c r="F47" s="36"/>
      <c r="G47" s="36"/>
      <c r="H47" s="36"/>
      <c r="I47" s="127"/>
      <c r="J47" s="36"/>
      <c r="K47" s="36"/>
      <c r="L47" s="40"/>
    </row>
    <row r="48" s="1" customFormat="1" ht="14.4" customHeight="1">
      <c r="B48" s="35"/>
      <c r="C48" s="36"/>
      <c r="D48" s="36"/>
      <c r="E48" s="155" t="str">
        <f>E7</f>
        <v>Plošné rekonstrukce komunikací v Kunraticích</v>
      </c>
      <c r="F48" s="29"/>
      <c r="G48" s="29"/>
      <c r="H48" s="29"/>
      <c r="I48" s="127"/>
      <c r="J48" s="36"/>
      <c r="K48" s="36"/>
      <c r="L48" s="40"/>
    </row>
    <row r="49" s="1" customFormat="1" ht="12" customHeight="1">
      <c r="B49" s="35"/>
      <c r="C49" s="29" t="s">
        <v>91</v>
      </c>
      <c r="D49" s="36"/>
      <c r="E49" s="36"/>
      <c r="F49" s="36"/>
      <c r="G49" s="36"/>
      <c r="H49" s="36"/>
      <c r="I49" s="127"/>
      <c r="J49" s="36"/>
      <c r="K49" s="36"/>
      <c r="L49" s="40"/>
    </row>
    <row r="50" s="1" customFormat="1" ht="14.4" customHeight="1">
      <c r="B50" s="35"/>
      <c r="C50" s="36"/>
      <c r="D50" s="36"/>
      <c r="E50" s="61" t="str">
        <f>E9</f>
        <v>VRN - Vedlejší a ostatní rozpočtové náklady</v>
      </c>
      <c r="F50" s="36"/>
      <c r="G50" s="36"/>
      <c r="H50" s="36"/>
      <c r="I50" s="127"/>
      <c r="J50" s="36"/>
      <c r="K50" s="36"/>
      <c r="L50" s="40"/>
    </row>
    <row r="51" s="1" customFormat="1" ht="6.96" customHeight="1">
      <c r="B51" s="35"/>
      <c r="C51" s="36"/>
      <c r="D51" s="36"/>
      <c r="E51" s="36"/>
      <c r="F51" s="36"/>
      <c r="G51" s="36"/>
      <c r="H51" s="36"/>
      <c r="I51" s="127"/>
      <c r="J51" s="36"/>
      <c r="K51" s="36"/>
      <c r="L51" s="40"/>
    </row>
    <row r="52" s="1" customFormat="1" ht="12" customHeight="1">
      <c r="B52" s="35"/>
      <c r="C52" s="29" t="s">
        <v>21</v>
      </c>
      <c r="D52" s="36"/>
      <c r="E52" s="36"/>
      <c r="F52" s="24" t="str">
        <f>F12</f>
        <v>Praha 4 - Kunratice</v>
      </c>
      <c r="G52" s="36"/>
      <c r="H52" s="36"/>
      <c r="I52" s="129" t="s">
        <v>23</v>
      </c>
      <c r="J52" s="64" t="str">
        <f>IF(J12="","",J12)</f>
        <v>10. 6. 2019</v>
      </c>
      <c r="K52" s="36"/>
      <c r="L52" s="40"/>
    </row>
    <row r="53" s="1" customFormat="1" ht="6.96" customHeight="1">
      <c r="B53" s="35"/>
      <c r="C53" s="36"/>
      <c r="D53" s="36"/>
      <c r="E53" s="36"/>
      <c r="F53" s="36"/>
      <c r="G53" s="36"/>
      <c r="H53" s="36"/>
      <c r="I53" s="127"/>
      <c r="J53" s="36"/>
      <c r="K53" s="36"/>
      <c r="L53" s="40"/>
    </row>
    <row r="54" s="1" customFormat="1" ht="12.6" customHeight="1">
      <c r="B54" s="35"/>
      <c r="C54" s="29" t="s">
        <v>25</v>
      </c>
      <c r="D54" s="36"/>
      <c r="E54" s="36"/>
      <c r="F54" s="24" t="str">
        <f>E15</f>
        <v>Městská část Praha - Kunratice</v>
      </c>
      <c r="G54" s="36"/>
      <c r="H54" s="36"/>
      <c r="I54" s="129" t="s">
        <v>32</v>
      </c>
      <c r="J54" s="33" t="str">
        <f>E21</f>
        <v>DIPRO, spol. s r.o.</v>
      </c>
      <c r="K54" s="36"/>
      <c r="L54" s="40"/>
    </row>
    <row r="55" s="1" customFormat="1" ht="12.6" customHeight="1">
      <c r="B55" s="35"/>
      <c r="C55" s="29" t="s">
        <v>30</v>
      </c>
      <c r="D55" s="36"/>
      <c r="E55" s="36"/>
      <c r="F55" s="24" t="str">
        <f>IF(E18="","",E18)</f>
        <v>Vyplň údaj</v>
      </c>
      <c r="G55" s="36"/>
      <c r="H55" s="36"/>
      <c r="I55" s="129" t="s">
        <v>36</v>
      </c>
      <c r="J55" s="33" t="str">
        <f>E24</f>
        <v>Jitka Heřmanová</v>
      </c>
      <c r="K55" s="36"/>
      <c r="L55" s="40"/>
    </row>
    <row r="56" s="1" customFormat="1" ht="10.32" customHeight="1">
      <c r="B56" s="35"/>
      <c r="C56" s="36"/>
      <c r="D56" s="36"/>
      <c r="E56" s="36"/>
      <c r="F56" s="36"/>
      <c r="G56" s="36"/>
      <c r="H56" s="36"/>
      <c r="I56" s="127"/>
      <c r="J56" s="36"/>
      <c r="K56" s="36"/>
      <c r="L56" s="40"/>
    </row>
    <row r="57" s="1" customFormat="1" ht="29.28" customHeight="1">
      <c r="B57" s="35"/>
      <c r="C57" s="156" t="s">
        <v>94</v>
      </c>
      <c r="D57" s="157"/>
      <c r="E57" s="157"/>
      <c r="F57" s="157"/>
      <c r="G57" s="157"/>
      <c r="H57" s="157"/>
      <c r="I57" s="158"/>
      <c r="J57" s="159" t="s">
        <v>95</v>
      </c>
      <c r="K57" s="157"/>
      <c r="L57" s="40"/>
    </row>
    <row r="58" s="1" customFormat="1" ht="10.32" customHeight="1">
      <c r="B58" s="35"/>
      <c r="C58" s="36"/>
      <c r="D58" s="36"/>
      <c r="E58" s="36"/>
      <c r="F58" s="36"/>
      <c r="G58" s="36"/>
      <c r="H58" s="36"/>
      <c r="I58" s="127"/>
      <c r="J58" s="36"/>
      <c r="K58" s="36"/>
      <c r="L58" s="40"/>
    </row>
    <row r="59" s="1" customFormat="1" ht="22.8" customHeight="1">
      <c r="B59" s="35"/>
      <c r="C59" s="160" t="s">
        <v>73</v>
      </c>
      <c r="D59" s="36"/>
      <c r="E59" s="36"/>
      <c r="F59" s="36"/>
      <c r="G59" s="36"/>
      <c r="H59" s="36"/>
      <c r="I59" s="127"/>
      <c r="J59" s="94">
        <f>J84</f>
        <v>0</v>
      </c>
      <c r="K59" s="36"/>
      <c r="L59" s="40"/>
      <c r="AU59" s="14" t="s">
        <v>96</v>
      </c>
    </row>
    <row r="60" s="7" customFormat="1" ht="24.96" customHeight="1">
      <c r="B60" s="161"/>
      <c r="C60" s="162"/>
      <c r="D60" s="163" t="s">
        <v>378</v>
      </c>
      <c r="E60" s="164"/>
      <c r="F60" s="164"/>
      <c r="G60" s="164"/>
      <c r="H60" s="164"/>
      <c r="I60" s="165"/>
      <c r="J60" s="166">
        <f>J85</f>
        <v>0</v>
      </c>
      <c r="K60" s="162"/>
      <c r="L60" s="167"/>
    </row>
    <row r="61" s="8" customFormat="1" ht="19.92" customHeight="1">
      <c r="B61" s="168"/>
      <c r="C61" s="169"/>
      <c r="D61" s="170" t="s">
        <v>379</v>
      </c>
      <c r="E61" s="171"/>
      <c r="F61" s="171"/>
      <c r="G61" s="171"/>
      <c r="H61" s="171"/>
      <c r="I61" s="172"/>
      <c r="J61" s="173">
        <f>J86</f>
        <v>0</v>
      </c>
      <c r="K61" s="169"/>
      <c r="L61" s="174"/>
    </row>
    <row r="62" s="8" customFormat="1" ht="19.92" customHeight="1">
      <c r="B62" s="168"/>
      <c r="C62" s="169"/>
      <c r="D62" s="170" t="s">
        <v>380</v>
      </c>
      <c r="E62" s="171"/>
      <c r="F62" s="171"/>
      <c r="G62" s="171"/>
      <c r="H62" s="171"/>
      <c r="I62" s="172"/>
      <c r="J62" s="173">
        <f>J93</f>
        <v>0</v>
      </c>
      <c r="K62" s="169"/>
      <c r="L62" s="174"/>
    </row>
    <row r="63" s="8" customFormat="1" ht="19.92" customHeight="1">
      <c r="B63" s="168"/>
      <c r="C63" s="169"/>
      <c r="D63" s="170" t="s">
        <v>381</v>
      </c>
      <c r="E63" s="171"/>
      <c r="F63" s="171"/>
      <c r="G63" s="171"/>
      <c r="H63" s="171"/>
      <c r="I63" s="172"/>
      <c r="J63" s="173">
        <f>J100</f>
        <v>0</v>
      </c>
      <c r="K63" s="169"/>
      <c r="L63" s="174"/>
    </row>
    <row r="64" s="8" customFormat="1" ht="19.92" customHeight="1">
      <c r="B64" s="168"/>
      <c r="C64" s="169"/>
      <c r="D64" s="170" t="s">
        <v>382</v>
      </c>
      <c r="E64" s="171"/>
      <c r="F64" s="171"/>
      <c r="G64" s="171"/>
      <c r="H64" s="171"/>
      <c r="I64" s="172"/>
      <c r="J64" s="173">
        <f>J103</f>
        <v>0</v>
      </c>
      <c r="K64" s="169"/>
      <c r="L64" s="174"/>
    </row>
    <row r="65" s="1" customFormat="1" ht="21.84" customHeight="1">
      <c r="B65" s="35"/>
      <c r="C65" s="36"/>
      <c r="D65" s="36"/>
      <c r="E65" s="36"/>
      <c r="F65" s="36"/>
      <c r="G65" s="36"/>
      <c r="H65" s="36"/>
      <c r="I65" s="127"/>
      <c r="J65" s="36"/>
      <c r="K65" s="36"/>
      <c r="L65" s="40"/>
    </row>
    <row r="66" s="1" customFormat="1" ht="6.96" customHeight="1">
      <c r="B66" s="54"/>
      <c r="C66" s="55"/>
      <c r="D66" s="55"/>
      <c r="E66" s="55"/>
      <c r="F66" s="55"/>
      <c r="G66" s="55"/>
      <c r="H66" s="55"/>
      <c r="I66" s="151"/>
      <c r="J66" s="55"/>
      <c r="K66" s="55"/>
      <c r="L66" s="40"/>
    </row>
    <row r="70" s="1" customFormat="1" ht="6.96" customHeight="1">
      <c r="B70" s="56"/>
      <c r="C70" s="57"/>
      <c r="D70" s="57"/>
      <c r="E70" s="57"/>
      <c r="F70" s="57"/>
      <c r="G70" s="57"/>
      <c r="H70" s="57"/>
      <c r="I70" s="154"/>
      <c r="J70" s="57"/>
      <c r="K70" s="57"/>
      <c r="L70" s="40"/>
    </row>
    <row r="71" s="1" customFormat="1" ht="24.96" customHeight="1">
      <c r="B71" s="35"/>
      <c r="C71" s="20" t="s">
        <v>104</v>
      </c>
      <c r="D71" s="36"/>
      <c r="E71" s="36"/>
      <c r="F71" s="36"/>
      <c r="G71" s="36"/>
      <c r="H71" s="36"/>
      <c r="I71" s="127"/>
      <c r="J71" s="36"/>
      <c r="K71" s="36"/>
      <c r="L71" s="40"/>
    </row>
    <row r="72" s="1" customFormat="1" ht="6.96" customHeight="1">
      <c r="B72" s="35"/>
      <c r="C72" s="36"/>
      <c r="D72" s="36"/>
      <c r="E72" s="36"/>
      <c r="F72" s="36"/>
      <c r="G72" s="36"/>
      <c r="H72" s="36"/>
      <c r="I72" s="127"/>
      <c r="J72" s="36"/>
      <c r="K72" s="36"/>
      <c r="L72" s="40"/>
    </row>
    <row r="73" s="1" customFormat="1" ht="12" customHeight="1">
      <c r="B73" s="35"/>
      <c r="C73" s="29" t="s">
        <v>16</v>
      </c>
      <c r="D73" s="36"/>
      <c r="E73" s="36"/>
      <c r="F73" s="36"/>
      <c r="G73" s="36"/>
      <c r="H73" s="36"/>
      <c r="I73" s="127"/>
      <c r="J73" s="36"/>
      <c r="K73" s="36"/>
      <c r="L73" s="40"/>
    </row>
    <row r="74" s="1" customFormat="1" ht="14.4" customHeight="1">
      <c r="B74" s="35"/>
      <c r="C74" s="36"/>
      <c r="D74" s="36"/>
      <c r="E74" s="155" t="str">
        <f>E7</f>
        <v>Plošné rekonstrukce komunikací v Kunraticích</v>
      </c>
      <c r="F74" s="29"/>
      <c r="G74" s="29"/>
      <c r="H74" s="29"/>
      <c r="I74" s="127"/>
      <c r="J74" s="36"/>
      <c r="K74" s="36"/>
      <c r="L74" s="40"/>
    </row>
    <row r="75" s="1" customFormat="1" ht="12" customHeight="1">
      <c r="B75" s="35"/>
      <c r="C75" s="29" t="s">
        <v>91</v>
      </c>
      <c r="D75" s="36"/>
      <c r="E75" s="36"/>
      <c r="F75" s="36"/>
      <c r="G75" s="36"/>
      <c r="H75" s="36"/>
      <c r="I75" s="127"/>
      <c r="J75" s="36"/>
      <c r="K75" s="36"/>
      <c r="L75" s="40"/>
    </row>
    <row r="76" s="1" customFormat="1" ht="14.4" customHeight="1">
      <c r="B76" s="35"/>
      <c r="C76" s="36"/>
      <c r="D76" s="36"/>
      <c r="E76" s="61" t="str">
        <f>E9</f>
        <v>VRN - Vedlejší a ostatní rozpočtové náklady</v>
      </c>
      <c r="F76" s="36"/>
      <c r="G76" s="36"/>
      <c r="H76" s="36"/>
      <c r="I76" s="127"/>
      <c r="J76" s="36"/>
      <c r="K76" s="36"/>
      <c r="L76" s="40"/>
    </row>
    <row r="77" s="1" customFormat="1" ht="6.96" customHeight="1">
      <c r="B77" s="35"/>
      <c r="C77" s="36"/>
      <c r="D77" s="36"/>
      <c r="E77" s="36"/>
      <c r="F77" s="36"/>
      <c r="G77" s="36"/>
      <c r="H77" s="36"/>
      <c r="I77" s="127"/>
      <c r="J77" s="36"/>
      <c r="K77" s="36"/>
      <c r="L77" s="40"/>
    </row>
    <row r="78" s="1" customFormat="1" ht="12" customHeight="1">
      <c r="B78" s="35"/>
      <c r="C78" s="29" t="s">
        <v>21</v>
      </c>
      <c r="D78" s="36"/>
      <c r="E78" s="36"/>
      <c r="F78" s="24" t="str">
        <f>F12</f>
        <v>Praha 4 - Kunratice</v>
      </c>
      <c r="G78" s="36"/>
      <c r="H78" s="36"/>
      <c r="I78" s="129" t="s">
        <v>23</v>
      </c>
      <c r="J78" s="64" t="str">
        <f>IF(J12="","",J12)</f>
        <v>10. 6. 2019</v>
      </c>
      <c r="K78" s="36"/>
      <c r="L78" s="40"/>
    </row>
    <row r="79" s="1" customFormat="1" ht="6.96" customHeight="1">
      <c r="B79" s="35"/>
      <c r="C79" s="36"/>
      <c r="D79" s="36"/>
      <c r="E79" s="36"/>
      <c r="F79" s="36"/>
      <c r="G79" s="36"/>
      <c r="H79" s="36"/>
      <c r="I79" s="127"/>
      <c r="J79" s="36"/>
      <c r="K79" s="36"/>
      <c r="L79" s="40"/>
    </row>
    <row r="80" s="1" customFormat="1" ht="12.6" customHeight="1">
      <c r="B80" s="35"/>
      <c r="C80" s="29" t="s">
        <v>25</v>
      </c>
      <c r="D80" s="36"/>
      <c r="E80" s="36"/>
      <c r="F80" s="24" t="str">
        <f>E15</f>
        <v>Městská část Praha - Kunratice</v>
      </c>
      <c r="G80" s="36"/>
      <c r="H80" s="36"/>
      <c r="I80" s="129" t="s">
        <v>32</v>
      </c>
      <c r="J80" s="33" t="str">
        <f>E21</f>
        <v>DIPRO, spol. s r.o.</v>
      </c>
      <c r="K80" s="36"/>
      <c r="L80" s="40"/>
    </row>
    <row r="81" s="1" customFormat="1" ht="12.6" customHeight="1">
      <c r="B81" s="35"/>
      <c r="C81" s="29" t="s">
        <v>30</v>
      </c>
      <c r="D81" s="36"/>
      <c r="E81" s="36"/>
      <c r="F81" s="24" t="str">
        <f>IF(E18="","",E18)</f>
        <v>Vyplň údaj</v>
      </c>
      <c r="G81" s="36"/>
      <c r="H81" s="36"/>
      <c r="I81" s="129" t="s">
        <v>36</v>
      </c>
      <c r="J81" s="33" t="str">
        <f>E24</f>
        <v>Jitka Heřmanová</v>
      </c>
      <c r="K81" s="36"/>
      <c r="L81" s="40"/>
    </row>
    <row r="82" s="1" customFormat="1" ht="10.32" customHeight="1">
      <c r="B82" s="35"/>
      <c r="C82" s="36"/>
      <c r="D82" s="36"/>
      <c r="E82" s="36"/>
      <c r="F82" s="36"/>
      <c r="G82" s="36"/>
      <c r="H82" s="36"/>
      <c r="I82" s="127"/>
      <c r="J82" s="36"/>
      <c r="K82" s="36"/>
      <c r="L82" s="40"/>
    </row>
    <row r="83" s="9" customFormat="1" ht="29.28" customHeight="1">
      <c r="B83" s="175"/>
      <c r="C83" s="176" t="s">
        <v>105</v>
      </c>
      <c r="D83" s="177" t="s">
        <v>60</v>
      </c>
      <c r="E83" s="177" t="s">
        <v>56</v>
      </c>
      <c r="F83" s="177" t="s">
        <v>57</v>
      </c>
      <c r="G83" s="177" t="s">
        <v>106</v>
      </c>
      <c r="H83" s="177" t="s">
        <v>107</v>
      </c>
      <c r="I83" s="178" t="s">
        <v>108</v>
      </c>
      <c r="J83" s="177" t="s">
        <v>95</v>
      </c>
      <c r="K83" s="179" t="s">
        <v>109</v>
      </c>
      <c r="L83" s="180"/>
      <c r="M83" s="84" t="s">
        <v>19</v>
      </c>
      <c r="N83" s="85" t="s">
        <v>45</v>
      </c>
      <c r="O83" s="85" t="s">
        <v>110</v>
      </c>
      <c r="P83" s="85" t="s">
        <v>111</v>
      </c>
      <c r="Q83" s="85" t="s">
        <v>112</v>
      </c>
      <c r="R83" s="85" t="s">
        <v>113</v>
      </c>
      <c r="S83" s="85" t="s">
        <v>114</v>
      </c>
      <c r="T83" s="86" t="s">
        <v>115</v>
      </c>
    </row>
    <row r="84" s="1" customFormat="1" ht="22.8" customHeight="1">
      <c r="B84" s="35"/>
      <c r="C84" s="91" t="s">
        <v>116</v>
      </c>
      <c r="D84" s="36"/>
      <c r="E84" s="36"/>
      <c r="F84" s="36"/>
      <c r="G84" s="36"/>
      <c r="H84" s="36"/>
      <c r="I84" s="127"/>
      <c r="J84" s="181">
        <f>BK84</f>
        <v>0</v>
      </c>
      <c r="K84" s="36"/>
      <c r="L84" s="40"/>
      <c r="M84" s="87"/>
      <c r="N84" s="88"/>
      <c r="O84" s="88"/>
      <c r="P84" s="182">
        <f>P85</f>
        <v>0</v>
      </c>
      <c r="Q84" s="88"/>
      <c r="R84" s="182">
        <f>R85</f>
        <v>0</v>
      </c>
      <c r="S84" s="88"/>
      <c r="T84" s="183">
        <f>T85</f>
        <v>0</v>
      </c>
      <c r="AT84" s="14" t="s">
        <v>74</v>
      </c>
      <c r="AU84" s="14" t="s">
        <v>96</v>
      </c>
      <c r="BK84" s="184">
        <f>BK85</f>
        <v>0</v>
      </c>
    </row>
    <row r="85" s="10" customFormat="1" ht="25.92" customHeight="1">
      <c r="B85" s="185"/>
      <c r="C85" s="186"/>
      <c r="D85" s="187" t="s">
        <v>74</v>
      </c>
      <c r="E85" s="188" t="s">
        <v>86</v>
      </c>
      <c r="F85" s="188" t="s">
        <v>383</v>
      </c>
      <c r="G85" s="186"/>
      <c r="H85" s="186"/>
      <c r="I85" s="189"/>
      <c r="J85" s="190">
        <f>BK85</f>
        <v>0</v>
      </c>
      <c r="K85" s="186"/>
      <c r="L85" s="191"/>
      <c r="M85" s="192"/>
      <c r="N85" s="193"/>
      <c r="O85" s="193"/>
      <c r="P85" s="194">
        <f>P86+P93+P100+P103</f>
        <v>0</v>
      </c>
      <c r="Q85" s="193"/>
      <c r="R85" s="194">
        <f>R86+R93+R100+R103</f>
        <v>0</v>
      </c>
      <c r="S85" s="193"/>
      <c r="T85" s="195">
        <f>T86+T93+T100+T103</f>
        <v>0</v>
      </c>
      <c r="AR85" s="196" t="s">
        <v>149</v>
      </c>
      <c r="AT85" s="197" t="s">
        <v>74</v>
      </c>
      <c r="AU85" s="197" t="s">
        <v>75</v>
      </c>
      <c r="AY85" s="196" t="s">
        <v>119</v>
      </c>
      <c r="BK85" s="198">
        <f>BK86+BK93+BK100+BK103</f>
        <v>0</v>
      </c>
    </row>
    <row r="86" s="10" customFormat="1" ht="22.8" customHeight="1">
      <c r="B86" s="185"/>
      <c r="C86" s="186"/>
      <c r="D86" s="187" t="s">
        <v>74</v>
      </c>
      <c r="E86" s="199" t="s">
        <v>384</v>
      </c>
      <c r="F86" s="199" t="s">
        <v>385</v>
      </c>
      <c r="G86" s="186"/>
      <c r="H86" s="186"/>
      <c r="I86" s="189"/>
      <c r="J86" s="200">
        <f>BK86</f>
        <v>0</v>
      </c>
      <c r="K86" s="186"/>
      <c r="L86" s="191"/>
      <c r="M86" s="192"/>
      <c r="N86" s="193"/>
      <c r="O86" s="193"/>
      <c r="P86" s="194">
        <f>SUM(P87:P92)</f>
        <v>0</v>
      </c>
      <c r="Q86" s="193"/>
      <c r="R86" s="194">
        <f>SUM(R87:R92)</f>
        <v>0</v>
      </c>
      <c r="S86" s="193"/>
      <c r="T86" s="195">
        <f>SUM(T87:T92)</f>
        <v>0</v>
      </c>
      <c r="AR86" s="196" t="s">
        <v>149</v>
      </c>
      <c r="AT86" s="197" t="s">
        <v>74</v>
      </c>
      <c r="AU86" s="197" t="s">
        <v>83</v>
      </c>
      <c r="AY86" s="196" t="s">
        <v>119</v>
      </c>
      <c r="BK86" s="198">
        <f>SUM(BK87:BK92)</f>
        <v>0</v>
      </c>
    </row>
    <row r="87" s="1" customFormat="1" ht="20.4" customHeight="1">
      <c r="B87" s="35"/>
      <c r="C87" s="201" t="s">
        <v>83</v>
      </c>
      <c r="D87" s="201" t="s">
        <v>121</v>
      </c>
      <c r="E87" s="202" t="s">
        <v>386</v>
      </c>
      <c r="F87" s="203" t="s">
        <v>387</v>
      </c>
      <c r="G87" s="204" t="s">
        <v>388</v>
      </c>
      <c r="H87" s="205">
        <v>1</v>
      </c>
      <c r="I87" s="206"/>
      <c r="J87" s="207">
        <f>ROUND(I87*H87,2)</f>
        <v>0</v>
      </c>
      <c r="K87" s="203" t="s">
        <v>125</v>
      </c>
      <c r="L87" s="40"/>
      <c r="M87" s="208" t="s">
        <v>19</v>
      </c>
      <c r="N87" s="209" t="s">
        <v>46</v>
      </c>
      <c r="O87" s="76"/>
      <c r="P87" s="210">
        <f>O87*H87</f>
        <v>0</v>
      </c>
      <c r="Q87" s="210">
        <v>0</v>
      </c>
      <c r="R87" s="210">
        <f>Q87*H87</f>
        <v>0</v>
      </c>
      <c r="S87" s="210">
        <v>0</v>
      </c>
      <c r="T87" s="211">
        <f>S87*H87</f>
        <v>0</v>
      </c>
      <c r="AR87" s="14" t="s">
        <v>389</v>
      </c>
      <c r="AT87" s="14" t="s">
        <v>121</v>
      </c>
      <c r="AU87" s="14" t="s">
        <v>85</v>
      </c>
      <c r="AY87" s="14" t="s">
        <v>119</v>
      </c>
      <c r="BE87" s="212">
        <f>IF(N87="základní",J87,0)</f>
        <v>0</v>
      </c>
      <c r="BF87" s="212">
        <f>IF(N87="snížená",J87,0)</f>
        <v>0</v>
      </c>
      <c r="BG87" s="212">
        <f>IF(N87="zákl. přenesená",J87,0)</f>
        <v>0</v>
      </c>
      <c r="BH87" s="212">
        <f>IF(N87="sníž. přenesená",J87,0)</f>
        <v>0</v>
      </c>
      <c r="BI87" s="212">
        <f>IF(N87="nulová",J87,0)</f>
        <v>0</v>
      </c>
      <c r="BJ87" s="14" t="s">
        <v>83</v>
      </c>
      <c r="BK87" s="212">
        <f>ROUND(I87*H87,2)</f>
        <v>0</v>
      </c>
      <c r="BL87" s="14" t="s">
        <v>389</v>
      </c>
      <c r="BM87" s="14" t="s">
        <v>390</v>
      </c>
    </row>
    <row r="88" s="1" customFormat="1">
      <c r="B88" s="35"/>
      <c r="C88" s="36"/>
      <c r="D88" s="213" t="s">
        <v>128</v>
      </c>
      <c r="E88" s="36"/>
      <c r="F88" s="214" t="s">
        <v>387</v>
      </c>
      <c r="G88" s="36"/>
      <c r="H88" s="36"/>
      <c r="I88" s="127"/>
      <c r="J88" s="36"/>
      <c r="K88" s="36"/>
      <c r="L88" s="40"/>
      <c r="M88" s="215"/>
      <c r="N88" s="76"/>
      <c r="O88" s="76"/>
      <c r="P88" s="76"/>
      <c r="Q88" s="76"/>
      <c r="R88" s="76"/>
      <c r="S88" s="76"/>
      <c r="T88" s="77"/>
      <c r="AT88" s="14" t="s">
        <v>128</v>
      </c>
      <c r="AU88" s="14" t="s">
        <v>85</v>
      </c>
    </row>
    <row r="89" s="1" customFormat="1" ht="20.4" customHeight="1">
      <c r="B89" s="35"/>
      <c r="C89" s="201" t="s">
        <v>85</v>
      </c>
      <c r="D89" s="201" t="s">
        <v>121</v>
      </c>
      <c r="E89" s="202" t="s">
        <v>391</v>
      </c>
      <c r="F89" s="203" t="s">
        <v>392</v>
      </c>
      <c r="G89" s="204" t="s">
        <v>388</v>
      </c>
      <c r="H89" s="205">
        <v>1</v>
      </c>
      <c r="I89" s="206"/>
      <c r="J89" s="207">
        <f>ROUND(I89*H89,2)</f>
        <v>0</v>
      </c>
      <c r="K89" s="203" t="s">
        <v>125</v>
      </c>
      <c r="L89" s="40"/>
      <c r="M89" s="208" t="s">
        <v>19</v>
      </c>
      <c r="N89" s="209" t="s">
        <v>46</v>
      </c>
      <c r="O89" s="76"/>
      <c r="P89" s="210">
        <f>O89*H89</f>
        <v>0</v>
      </c>
      <c r="Q89" s="210">
        <v>0</v>
      </c>
      <c r="R89" s="210">
        <f>Q89*H89</f>
        <v>0</v>
      </c>
      <c r="S89" s="210">
        <v>0</v>
      </c>
      <c r="T89" s="211">
        <f>S89*H89</f>
        <v>0</v>
      </c>
      <c r="AR89" s="14" t="s">
        <v>389</v>
      </c>
      <c r="AT89" s="14" t="s">
        <v>121</v>
      </c>
      <c r="AU89" s="14" t="s">
        <v>85</v>
      </c>
      <c r="AY89" s="14" t="s">
        <v>119</v>
      </c>
      <c r="BE89" s="212">
        <f>IF(N89="základní",J89,0)</f>
        <v>0</v>
      </c>
      <c r="BF89" s="212">
        <f>IF(N89="snížená",J89,0)</f>
        <v>0</v>
      </c>
      <c r="BG89" s="212">
        <f>IF(N89="zákl. přenesená",J89,0)</f>
        <v>0</v>
      </c>
      <c r="BH89" s="212">
        <f>IF(N89="sníž. přenesená",J89,0)</f>
        <v>0</v>
      </c>
      <c r="BI89" s="212">
        <f>IF(N89="nulová",J89,0)</f>
        <v>0</v>
      </c>
      <c r="BJ89" s="14" t="s">
        <v>83</v>
      </c>
      <c r="BK89" s="212">
        <f>ROUND(I89*H89,2)</f>
        <v>0</v>
      </c>
      <c r="BL89" s="14" t="s">
        <v>389</v>
      </c>
      <c r="BM89" s="14" t="s">
        <v>393</v>
      </c>
    </row>
    <row r="90" s="1" customFormat="1">
      <c r="B90" s="35"/>
      <c r="C90" s="36"/>
      <c r="D90" s="213" t="s">
        <v>128</v>
      </c>
      <c r="E90" s="36"/>
      <c r="F90" s="214" t="s">
        <v>394</v>
      </c>
      <c r="G90" s="36"/>
      <c r="H90" s="36"/>
      <c r="I90" s="127"/>
      <c r="J90" s="36"/>
      <c r="K90" s="36"/>
      <c r="L90" s="40"/>
      <c r="M90" s="215"/>
      <c r="N90" s="76"/>
      <c r="O90" s="76"/>
      <c r="P90" s="76"/>
      <c r="Q90" s="76"/>
      <c r="R90" s="76"/>
      <c r="S90" s="76"/>
      <c r="T90" s="77"/>
      <c r="AT90" s="14" t="s">
        <v>128</v>
      </c>
      <c r="AU90" s="14" t="s">
        <v>85</v>
      </c>
    </row>
    <row r="91" s="1" customFormat="1" ht="20.4" customHeight="1">
      <c r="B91" s="35"/>
      <c r="C91" s="201" t="s">
        <v>139</v>
      </c>
      <c r="D91" s="201" t="s">
        <v>121</v>
      </c>
      <c r="E91" s="202" t="s">
        <v>395</v>
      </c>
      <c r="F91" s="203" t="s">
        <v>396</v>
      </c>
      <c r="G91" s="204" t="s">
        <v>388</v>
      </c>
      <c r="H91" s="205">
        <v>1</v>
      </c>
      <c r="I91" s="206"/>
      <c r="J91" s="207">
        <f>ROUND(I91*H91,2)</f>
        <v>0</v>
      </c>
      <c r="K91" s="203" t="s">
        <v>125</v>
      </c>
      <c r="L91" s="40"/>
      <c r="M91" s="208" t="s">
        <v>19</v>
      </c>
      <c r="N91" s="209" t="s">
        <v>46</v>
      </c>
      <c r="O91" s="76"/>
      <c r="P91" s="210">
        <f>O91*H91</f>
        <v>0</v>
      </c>
      <c r="Q91" s="210">
        <v>0</v>
      </c>
      <c r="R91" s="210">
        <f>Q91*H91</f>
        <v>0</v>
      </c>
      <c r="S91" s="210">
        <v>0</v>
      </c>
      <c r="T91" s="211">
        <f>S91*H91</f>
        <v>0</v>
      </c>
      <c r="AR91" s="14" t="s">
        <v>389</v>
      </c>
      <c r="AT91" s="14" t="s">
        <v>121</v>
      </c>
      <c r="AU91" s="14" t="s">
        <v>85</v>
      </c>
      <c r="AY91" s="14" t="s">
        <v>119</v>
      </c>
      <c r="BE91" s="212">
        <f>IF(N91="základní",J91,0)</f>
        <v>0</v>
      </c>
      <c r="BF91" s="212">
        <f>IF(N91="snížená",J91,0)</f>
        <v>0</v>
      </c>
      <c r="BG91" s="212">
        <f>IF(N91="zákl. přenesená",J91,0)</f>
        <v>0</v>
      </c>
      <c r="BH91" s="212">
        <f>IF(N91="sníž. přenesená",J91,0)</f>
        <v>0</v>
      </c>
      <c r="BI91" s="212">
        <f>IF(N91="nulová",J91,0)</f>
        <v>0</v>
      </c>
      <c r="BJ91" s="14" t="s">
        <v>83</v>
      </c>
      <c r="BK91" s="212">
        <f>ROUND(I91*H91,2)</f>
        <v>0</v>
      </c>
      <c r="BL91" s="14" t="s">
        <v>389</v>
      </c>
      <c r="BM91" s="14" t="s">
        <v>397</v>
      </c>
    </row>
    <row r="92" s="1" customFormat="1">
      <c r="B92" s="35"/>
      <c r="C92" s="36"/>
      <c r="D92" s="213" t="s">
        <v>128</v>
      </c>
      <c r="E92" s="36"/>
      <c r="F92" s="214" t="s">
        <v>396</v>
      </c>
      <c r="G92" s="36"/>
      <c r="H92" s="36"/>
      <c r="I92" s="127"/>
      <c r="J92" s="36"/>
      <c r="K92" s="36"/>
      <c r="L92" s="40"/>
      <c r="M92" s="215"/>
      <c r="N92" s="76"/>
      <c r="O92" s="76"/>
      <c r="P92" s="76"/>
      <c r="Q92" s="76"/>
      <c r="R92" s="76"/>
      <c r="S92" s="76"/>
      <c r="T92" s="77"/>
      <c r="AT92" s="14" t="s">
        <v>128</v>
      </c>
      <c r="AU92" s="14" t="s">
        <v>85</v>
      </c>
    </row>
    <row r="93" s="10" customFormat="1" ht="22.8" customHeight="1">
      <c r="B93" s="185"/>
      <c r="C93" s="186"/>
      <c r="D93" s="187" t="s">
        <v>74</v>
      </c>
      <c r="E93" s="199" t="s">
        <v>398</v>
      </c>
      <c r="F93" s="199" t="s">
        <v>399</v>
      </c>
      <c r="G93" s="186"/>
      <c r="H93" s="186"/>
      <c r="I93" s="189"/>
      <c r="J93" s="200">
        <f>BK93</f>
        <v>0</v>
      </c>
      <c r="K93" s="186"/>
      <c r="L93" s="191"/>
      <c r="M93" s="192"/>
      <c r="N93" s="193"/>
      <c r="O93" s="193"/>
      <c r="P93" s="194">
        <f>SUM(P94:P99)</f>
        <v>0</v>
      </c>
      <c r="Q93" s="193"/>
      <c r="R93" s="194">
        <f>SUM(R94:R99)</f>
        <v>0</v>
      </c>
      <c r="S93" s="193"/>
      <c r="T93" s="195">
        <f>SUM(T94:T99)</f>
        <v>0</v>
      </c>
      <c r="AR93" s="196" t="s">
        <v>149</v>
      </c>
      <c r="AT93" s="197" t="s">
        <v>74</v>
      </c>
      <c r="AU93" s="197" t="s">
        <v>83</v>
      </c>
      <c r="AY93" s="196" t="s">
        <v>119</v>
      </c>
      <c r="BK93" s="198">
        <f>SUM(BK94:BK99)</f>
        <v>0</v>
      </c>
    </row>
    <row r="94" s="1" customFormat="1" ht="20.4" customHeight="1">
      <c r="B94" s="35"/>
      <c r="C94" s="201" t="s">
        <v>126</v>
      </c>
      <c r="D94" s="201" t="s">
        <v>121</v>
      </c>
      <c r="E94" s="202" t="s">
        <v>400</v>
      </c>
      <c r="F94" s="203" t="s">
        <v>399</v>
      </c>
      <c r="G94" s="204" t="s">
        <v>388</v>
      </c>
      <c r="H94" s="205">
        <v>1</v>
      </c>
      <c r="I94" s="206"/>
      <c r="J94" s="207">
        <f>ROUND(I94*H94,2)</f>
        <v>0</v>
      </c>
      <c r="K94" s="203" t="s">
        <v>125</v>
      </c>
      <c r="L94" s="40"/>
      <c r="M94" s="208" t="s">
        <v>19</v>
      </c>
      <c r="N94" s="209" t="s">
        <v>46</v>
      </c>
      <c r="O94" s="76"/>
      <c r="P94" s="210">
        <f>O94*H94</f>
        <v>0</v>
      </c>
      <c r="Q94" s="210">
        <v>0</v>
      </c>
      <c r="R94" s="210">
        <f>Q94*H94</f>
        <v>0</v>
      </c>
      <c r="S94" s="210">
        <v>0</v>
      </c>
      <c r="T94" s="211">
        <f>S94*H94</f>
        <v>0</v>
      </c>
      <c r="AR94" s="14" t="s">
        <v>389</v>
      </c>
      <c r="AT94" s="14" t="s">
        <v>121</v>
      </c>
      <c r="AU94" s="14" t="s">
        <v>85</v>
      </c>
      <c r="AY94" s="14" t="s">
        <v>119</v>
      </c>
      <c r="BE94" s="212">
        <f>IF(N94="základní",J94,0)</f>
        <v>0</v>
      </c>
      <c r="BF94" s="212">
        <f>IF(N94="snížená",J94,0)</f>
        <v>0</v>
      </c>
      <c r="BG94" s="212">
        <f>IF(N94="zákl. přenesená",J94,0)</f>
        <v>0</v>
      </c>
      <c r="BH94" s="212">
        <f>IF(N94="sníž. přenesená",J94,0)</f>
        <v>0</v>
      </c>
      <c r="BI94" s="212">
        <f>IF(N94="nulová",J94,0)</f>
        <v>0</v>
      </c>
      <c r="BJ94" s="14" t="s">
        <v>83</v>
      </c>
      <c r="BK94" s="212">
        <f>ROUND(I94*H94,2)</f>
        <v>0</v>
      </c>
      <c r="BL94" s="14" t="s">
        <v>389</v>
      </c>
      <c r="BM94" s="14" t="s">
        <v>401</v>
      </c>
    </row>
    <row r="95" s="1" customFormat="1">
      <c r="B95" s="35"/>
      <c r="C95" s="36"/>
      <c r="D95" s="213" t="s">
        <v>128</v>
      </c>
      <c r="E95" s="36"/>
      <c r="F95" s="214" t="s">
        <v>399</v>
      </c>
      <c r="G95" s="36"/>
      <c r="H95" s="36"/>
      <c r="I95" s="127"/>
      <c r="J95" s="36"/>
      <c r="K95" s="36"/>
      <c r="L95" s="40"/>
      <c r="M95" s="215"/>
      <c r="N95" s="76"/>
      <c r="O95" s="76"/>
      <c r="P95" s="76"/>
      <c r="Q95" s="76"/>
      <c r="R95" s="76"/>
      <c r="S95" s="76"/>
      <c r="T95" s="77"/>
      <c r="AT95" s="14" t="s">
        <v>128</v>
      </c>
      <c r="AU95" s="14" t="s">
        <v>85</v>
      </c>
    </row>
    <row r="96" s="1" customFormat="1" ht="20.4" customHeight="1">
      <c r="B96" s="35"/>
      <c r="C96" s="201" t="s">
        <v>149</v>
      </c>
      <c r="D96" s="201" t="s">
        <v>121</v>
      </c>
      <c r="E96" s="202" t="s">
        <v>402</v>
      </c>
      <c r="F96" s="203" t="s">
        <v>403</v>
      </c>
      <c r="G96" s="204" t="s">
        <v>388</v>
      </c>
      <c r="H96" s="205">
        <v>1</v>
      </c>
      <c r="I96" s="206"/>
      <c r="J96" s="207">
        <f>ROUND(I96*H96,2)</f>
        <v>0</v>
      </c>
      <c r="K96" s="203" t="s">
        <v>125</v>
      </c>
      <c r="L96" s="40"/>
      <c r="M96" s="208" t="s">
        <v>19</v>
      </c>
      <c r="N96" s="209" t="s">
        <v>46</v>
      </c>
      <c r="O96" s="76"/>
      <c r="P96" s="210">
        <f>O96*H96</f>
        <v>0</v>
      </c>
      <c r="Q96" s="210">
        <v>0</v>
      </c>
      <c r="R96" s="210">
        <f>Q96*H96</f>
        <v>0</v>
      </c>
      <c r="S96" s="210">
        <v>0</v>
      </c>
      <c r="T96" s="211">
        <f>S96*H96</f>
        <v>0</v>
      </c>
      <c r="AR96" s="14" t="s">
        <v>389</v>
      </c>
      <c r="AT96" s="14" t="s">
        <v>121</v>
      </c>
      <c r="AU96" s="14" t="s">
        <v>85</v>
      </c>
      <c r="AY96" s="14" t="s">
        <v>119</v>
      </c>
      <c r="BE96" s="212">
        <f>IF(N96="základní",J96,0)</f>
        <v>0</v>
      </c>
      <c r="BF96" s="212">
        <f>IF(N96="snížená",J96,0)</f>
        <v>0</v>
      </c>
      <c r="BG96" s="212">
        <f>IF(N96="zákl. přenesená",J96,0)</f>
        <v>0</v>
      </c>
      <c r="BH96" s="212">
        <f>IF(N96="sníž. přenesená",J96,0)</f>
        <v>0</v>
      </c>
      <c r="BI96" s="212">
        <f>IF(N96="nulová",J96,0)</f>
        <v>0</v>
      </c>
      <c r="BJ96" s="14" t="s">
        <v>83</v>
      </c>
      <c r="BK96" s="212">
        <f>ROUND(I96*H96,2)</f>
        <v>0</v>
      </c>
      <c r="BL96" s="14" t="s">
        <v>389</v>
      </c>
      <c r="BM96" s="14" t="s">
        <v>404</v>
      </c>
    </row>
    <row r="97" s="1" customFormat="1">
      <c r="B97" s="35"/>
      <c r="C97" s="36"/>
      <c r="D97" s="213" t="s">
        <v>128</v>
      </c>
      <c r="E97" s="36"/>
      <c r="F97" s="214" t="s">
        <v>405</v>
      </c>
      <c r="G97" s="36"/>
      <c r="H97" s="36"/>
      <c r="I97" s="127"/>
      <c r="J97" s="36"/>
      <c r="K97" s="36"/>
      <c r="L97" s="40"/>
      <c r="M97" s="215"/>
      <c r="N97" s="76"/>
      <c r="O97" s="76"/>
      <c r="P97" s="76"/>
      <c r="Q97" s="76"/>
      <c r="R97" s="76"/>
      <c r="S97" s="76"/>
      <c r="T97" s="77"/>
      <c r="AT97" s="14" t="s">
        <v>128</v>
      </c>
      <c r="AU97" s="14" t="s">
        <v>85</v>
      </c>
    </row>
    <row r="98" s="1" customFormat="1" ht="20.4" customHeight="1">
      <c r="B98" s="35"/>
      <c r="C98" s="201" t="s">
        <v>156</v>
      </c>
      <c r="D98" s="201" t="s">
        <v>121</v>
      </c>
      <c r="E98" s="202" t="s">
        <v>406</v>
      </c>
      <c r="F98" s="203" t="s">
        <v>407</v>
      </c>
      <c r="G98" s="204" t="s">
        <v>388</v>
      </c>
      <c r="H98" s="205">
        <v>1</v>
      </c>
      <c r="I98" s="206"/>
      <c r="J98" s="207">
        <f>ROUND(I98*H98,2)</f>
        <v>0</v>
      </c>
      <c r="K98" s="203" t="s">
        <v>125</v>
      </c>
      <c r="L98" s="40"/>
      <c r="M98" s="208" t="s">
        <v>19</v>
      </c>
      <c r="N98" s="209" t="s">
        <v>46</v>
      </c>
      <c r="O98" s="76"/>
      <c r="P98" s="210">
        <f>O98*H98</f>
        <v>0</v>
      </c>
      <c r="Q98" s="210">
        <v>0</v>
      </c>
      <c r="R98" s="210">
        <f>Q98*H98</f>
        <v>0</v>
      </c>
      <c r="S98" s="210">
        <v>0</v>
      </c>
      <c r="T98" s="211">
        <f>S98*H98</f>
        <v>0</v>
      </c>
      <c r="AR98" s="14" t="s">
        <v>389</v>
      </c>
      <c r="AT98" s="14" t="s">
        <v>121</v>
      </c>
      <c r="AU98" s="14" t="s">
        <v>85</v>
      </c>
      <c r="AY98" s="14" t="s">
        <v>119</v>
      </c>
      <c r="BE98" s="212">
        <f>IF(N98="základní",J98,0)</f>
        <v>0</v>
      </c>
      <c r="BF98" s="212">
        <f>IF(N98="snížená",J98,0)</f>
        <v>0</v>
      </c>
      <c r="BG98" s="212">
        <f>IF(N98="zákl. přenesená",J98,0)</f>
        <v>0</v>
      </c>
      <c r="BH98" s="212">
        <f>IF(N98="sníž. přenesená",J98,0)</f>
        <v>0</v>
      </c>
      <c r="BI98" s="212">
        <f>IF(N98="nulová",J98,0)</f>
        <v>0</v>
      </c>
      <c r="BJ98" s="14" t="s">
        <v>83</v>
      </c>
      <c r="BK98" s="212">
        <f>ROUND(I98*H98,2)</f>
        <v>0</v>
      </c>
      <c r="BL98" s="14" t="s">
        <v>389</v>
      </c>
      <c r="BM98" s="14" t="s">
        <v>408</v>
      </c>
    </row>
    <row r="99" s="1" customFormat="1">
      <c r="B99" s="35"/>
      <c r="C99" s="36"/>
      <c r="D99" s="213" t="s">
        <v>128</v>
      </c>
      <c r="E99" s="36"/>
      <c r="F99" s="214" t="s">
        <v>407</v>
      </c>
      <c r="G99" s="36"/>
      <c r="H99" s="36"/>
      <c r="I99" s="127"/>
      <c r="J99" s="36"/>
      <c r="K99" s="36"/>
      <c r="L99" s="40"/>
      <c r="M99" s="215"/>
      <c r="N99" s="76"/>
      <c r="O99" s="76"/>
      <c r="P99" s="76"/>
      <c r="Q99" s="76"/>
      <c r="R99" s="76"/>
      <c r="S99" s="76"/>
      <c r="T99" s="77"/>
      <c r="AT99" s="14" t="s">
        <v>128</v>
      </c>
      <c r="AU99" s="14" t="s">
        <v>85</v>
      </c>
    </row>
    <row r="100" s="10" customFormat="1" ht="22.8" customHeight="1">
      <c r="B100" s="185"/>
      <c r="C100" s="186"/>
      <c r="D100" s="187" t="s">
        <v>74</v>
      </c>
      <c r="E100" s="199" t="s">
        <v>409</v>
      </c>
      <c r="F100" s="199" t="s">
        <v>410</v>
      </c>
      <c r="G100" s="186"/>
      <c r="H100" s="186"/>
      <c r="I100" s="189"/>
      <c r="J100" s="200">
        <f>BK100</f>
        <v>0</v>
      </c>
      <c r="K100" s="186"/>
      <c r="L100" s="191"/>
      <c r="M100" s="192"/>
      <c r="N100" s="193"/>
      <c r="O100" s="193"/>
      <c r="P100" s="194">
        <f>SUM(P101:P102)</f>
        <v>0</v>
      </c>
      <c r="Q100" s="193"/>
      <c r="R100" s="194">
        <f>SUM(R101:R102)</f>
        <v>0</v>
      </c>
      <c r="S100" s="193"/>
      <c r="T100" s="195">
        <f>SUM(T101:T102)</f>
        <v>0</v>
      </c>
      <c r="AR100" s="196" t="s">
        <v>149</v>
      </c>
      <c r="AT100" s="197" t="s">
        <v>74</v>
      </c>
      <c r="AU100" s="197" t="s">
        <v>83</v>
      </c>
      <c r="AY100" s="196" t="s">
        <v>119</v>
      </c>
      <c r="BK100" s="198">
        <f>SUM(BK101:BK102)</f>
        <v>0</v>
      </c>
    </row>
    <row r="101" s="1" customFormat="1" ht="20.4" customHeight="1">
      <c r="B101" s="35"/>
      <c r="C101" s="201" t="s">
        <v>164</v>
      </c>
      <c r="D101" s="201" t="s">
        <v>121</v>
      </c>
      <c r="E101" s="202" t="s">
        <v>411</v>
      </c>
      <c r="F101" s="203" t="s">
        <v>410</v>
      </c>
      <c r="G101" s="204" t="s">
        <v>388</v>
      </c>
      <c r="H101" s="205">
        <v>1</v>
      </c>
      <c r="I101" s="206"/>
      <c r="J101" s="207">
        <f>ROUND(I101*H101,2)</f>
        <v>0</v>
      </c>
      <c r="K101" s="203" t="s">
        <v>125</v>
      </c>
      <c r="L101" s="40"/>
      <c r="M101" s="208" t="s">
        <v>19</v>
      </c>
      <c r="N101" s="209" t="s">
        <v>46</v>
      </c>
      <c r="O101" s="76"/>
      <c r="P101" s="210">
        <f>O101*H101</f>
        <v>0</v>
      </c>
      <c r="Q101" s="210">
        <v>0</v>
      </c>
      <c r="R101" s="210">
        <f>Q101*H101</f>
        <v>0</v>
      </c>
      <c r="S101" s="210">
        <v>0</v>
      </c>
      <c r="T101" s="211">
        <f>S101*H101</f>
        <v>0</v>
      </c>
      <c r="AR101" s="14" t="s">
        <v>389</v>
      </c>
      <c r="AT101" s="14" t="s">
        <v>121</v>
      </c>
      <c r="AU101" s="14" t="s">
        <v>85</v>
      </c>
      <c r="AY101" s="14" t="s">
        <v>119</v>
      </c>
      <c r="BE101" s="212">
        <f>IF(N101="základní",J101,0)</f>
        <v>0</v>
      </c>
      <c r="BF101" s="212">
        <f>IF(N101="snížená",J101,0)</f>
        <v>0</v>
      </c>
      <c r="BG101" s="212">
        <f>IF(N101="zákl. přenesená",J101,0)</f>
        <v>0</v>
      </c>
      <c r="BH101" s="212">
        <f>IF(N101="sníž. přenesená",J101,0)</f>
        <v>0</v>
      </c>
      <c r="BI101" s="212">
        <f>IF(N101="nulová",J101,0)</f>
        <v>0</v>
      </c>
      <c r="BJ101" s="14" t="s">
        <v>83</v>
      </c>
      <c r="BK101" s="212">
        <f>ROUND(I101*H101,2)</f>
        <v>0</v>
      </c>
      <c r="BL101" s="14" t="s">
        <v>389</v>
      </c>
      <c r="BM101" s="14" t="s">
        <v>412</v>
      </c>
    </row>
    <row r="102" s="1" customFormat="1">
      <c r="B102" s="35"/>
      <c r="C102" s="36"/>
      <c r="D102" s="213" t="s">
        <v>128</v>
      </c>
      <c r="E102" s="36"/>
      <c r="F102" s="214" t="s">
        <v>410</v>
      </c>
      <c r="G102" s="36"/>
      <c r="H102" s="36"/>
      <c r="I102" s="127"/>
      <c r="J102" s="36"/>
      <c r="K102" s="36"/>
      <c r="L102" s="40"/>
      <c r="M102" s="215"/>
      <c r="N102" s="76"/>
      <c r="O102" s="76"/>
      <c r="P102" s="76"/>
      <c r="Q102" s="76"/>
      <c r="R102" s="76"/>
      <c r="S102" s="76"/>
      <c r="T102" s="77"/>
      <c r="AT102" s="14" t="s">
        <v>128</v>
      </c>
      <c r="AU102" s="14" t="s">
        <v>85</v>
      </c>
    </row>
    <row r="103" s="10" customFormat="1" ht="22.8" customHeight="1">
      <c r="B103" s="185"/>
      <c r="C103" s="186"/>
      <c r="D103" s="187" t="s">
        <v>74</v>
      </c>
      <c r="E103" s="199" t="s">
        <v>413</v>
      </c>
      <c r="F103" s="199" t="s">
        <v>414</v>
      </c>
      <c r="G103" s="186"/>
      <c r="H103" s="186"/>
      <c r="I103" s="189"/>
      <c r="J103" s="200">
        <f>BK103</f>
        <v>0</v>
      </c>
      <c r="K103" s="186"/>
      <c r="L103" s="191"/>
      <c r="M103" s="192"/>
      <c r="N103" s="193"/>
      <c r="O103" s="193"/>
      <c r="P103" s="194">
        <f>SUM(P104:P105)</f>
        <v>0</v>
      </c>
      <c r="Q103" s="193"/>
      <c r="R103" s="194">
        <f>SUM(R104:R105)</f>
        <v>0</v>
      </c>
      <c r="S103" s="193"/>
      <c r="T103" s="195">
        <f>SUM(T104:T105)</f>
        <v>0</v>
      </c>
      <c r="AR103" s="196" t="s">
        <v>149</v>
      </c>
      <c r="AT103" s="197" t="s">
        <v>74</v>
      </c>
      <c r="AU103" s="197" t="s">
        <v>83</v>
      </c>
      <c r="AY103" s="196" t="s">
        <v>119</v>
      </c>
      <c r="BK103" s="198">
        <f>SUM(BK104:BK105)</f>
        <v>0</v>
      </c>
    </row>
    <row r="104" s="1" customFormat="1" ht="20.4" customHeight="1">
      <c r="B104" s="35"/>
      <c r="C104" s="201" t="s">
        <v>170</v>
      </c>
      <c r="D104" s="201" t="s">
        <v>121</v>
      </c>
      <c r="E104" s="202" t="s">
        <v>415</v>
      </c>
      <c r="F104" s="203" t="s">
        <v>414</v>
      </c>
      <c r="G104" s="204" t="s">
        <v>388</v>
      </c>
      <c r="H104" s="205">
        <v>1</v>
      </c>
      <c r="I104" s="206"/>
      <c r="J104" s="207">
        <f>ROUND(I104*H104,2)</f>
        <v>0</v>
      </c>
      <c r="K104" s="203" t="s">
        <v>125</v>
      </c>
      <c r="L104" s="40"/>
      <c r="M104" s="208" t="s">
        <v>19</v>
      </c>
      <c r="N104" s="209" t="s">
        <v>46</v>
      </c>
      <c r="O104" s="76"/>
      <c r="P104" s="210">
        <f>O104*H104</f>
        <v>0</v>
      </c>
      <c r="Q104" s="210">
        <v>0</v>
      </c>
      <c r="R104" s="210">
        <f>Q104*H104</f>
        <v>0</v>
      </c>
      <c r="S104" s="210">
        <v>0</v>
      </c>
      <c r="T104" s="211">
        <f>S104*H104</f>
        <v>0</v>
      </c>
      <c r="AR104" s="14" t="s">
        <v>389</v>
      </c>
      <c r="AT104" s="14" t="s">
        <v>121</v>
      </c>
      <c r="AU104" s="14" t="s">
        <v>85</v>
      </c>
      <c r="AY104" s="14" t="s">
        <v>119</v>
      </c>
      <c r="BE104" s="212">
        <f>IF(N104="základní",J104,0)</f>
        <v>0</v>
      </c>
      <c r="BF104" s="212">
        <f>IF(N104="snížená",J104,0)</f>
        <v>0</v>
      </c>
      <c r="BG104" s="212">
        <f>IF(N104="zákl. přenesená",J104,0)</f>
        <v>0</v>
      </c>
      <c r="BH104" s="212">
        <f>IF(N104="sníž. přenesená",J104,0)</f>
        <v>0</v>
      </c>
      <c r="BI104" s="212">
        <f>IF(N104="nulová",J104,0)</f>
        <v>0</v>
      </c>
      <c r="BJ104" s="14" t="s">
        <v>83</v>
      </c>
      <c r="BK104" s="212">
        <f>ROUND(I104*H104,2)</f>
        <v>0</v>
      </c>
      <c r="BL104" s="14" t="s">
        <v>389</v>
      </c>
      <c r="BM104" s="14" t="s">
        <v>416</v>
      </c>
    </row>
    <row r="105" s="1" customFormat="1">
      <c r="B105" s="35"/>
      <c r="C105" s="36"/>
      <c r="D105" s="213" t="s">
        <v>128</v>
      </c>
      <c r="E105" s="36"/>
      <c r="F105" s="214" t="s">
        <v>414</v>
      </c>
      <c r="G105" s="36"/>
      <c r="H105" s="36"/>
      <c r="I105" s="127"/>
      <c r="J105" s="36"/>
      <c r="K105" s="36"/>
      <c r="L105" s="40"/>
      <c r="M105" s="238"/>
      <c r="N105" s="239"/>
      <c r="O105" s="239"/>
      <c r="P105" s="239"/>
      <c r="Q105" s="239"/>
      <c r="R105" s="239"/>
      <c r="S105" s="239"/>
      <c r="T105" s="240"/>
      <c r="AT105" s="14" t="s">
        <v>128</v>
      </c>
      <c r="AU105" s="14" t="s">
        <v>85</v>
      </c>
    </row>
    <row r="106" s="1" customFormat="1" ht="6.96" customHeight="1">
      <c r="B106" s="54"/>
      <c r="C106" s="55"/>
      <c r="D106" s="55"/>
      <c r="E106" s="55"/>
      <c r="F106" s="55"/>
      <c r="G106" s="55"/>
      <c r="H106" s="55"/>
      <c r="I106" s="151"/>
      <c r="J106" s="55"/>
      <c r="K106" s="55"/>
      <c r="L106" s="40"/>
    </row>
  </sheetData>
  <sheetProtection sheet="1" autoFilter="0" formatColumns="0" formatRows="0" objects="1" scenarios="1" spinCount="100000" saltValue="RluaRUossF49OLy6yVKD3ObnZa/cOC0HQ12zPigKnlo/k6jT4aoYgS7D0jK0F2zmtHZyljGvTI3Q5vOoGtAabQ==" hashValue="H/zuEaru+93AFjk6zuFaCccr/NVQugd6g75bk03IYViSqFamnLUffw9Hvz8joVfLyJtnLA+A0bnqGafYdS4YIA==" algorithmName="SHA-512" password="CC35"/>
  <autoFilter ref="C83:K105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60" zoomScalePageLayoutView="100" workbookViewId="0"/>
  </sheetViews>
  <sheetFormatPr defaultRowHeight="13.5"/>
  <cols>
    <col min="1" max="1" width="8.29" style="241" customWidth="1"/>
    <col min="2" max="2" width="1.664063" style="241" customWidth="1"/>
    <col min="3" max="4" width="5" style="241" customWidth="1"/>
    <col min="5" max="5" width="11.71" style="241" customWidth="1"/>
    <col min="6" max="6" width="9.14" style="241" customWidth="1"/>
    <col min="7" max="7" width="5" style="241" customWidth="1"/>
    <col min="8" max="8" width="77.86" style="241" customWidth="1"/>
    <col min="9" max="10" width="20" style="241" customWidth="1"/>
    <col min="11" max="11" width="1.664063" style="241" customWidth="1"/>
  </cols>
  <sheetData>
    <row r="1" ht="37.5" customHeight="1"/>
    <row r="2" ht="7.5" customHeight="1">
      <c r="B2" s="242"/>
      <c r="C2" s="243"/>
      <c r="D2" s="243"/>
      <c r="E2" s="243"/>
      <c r="F2" s="243"/>
      <c r="G2" s="243"/>
      <c r="H2" s="243"/>
      <c r="I2" s="243"/>
      <c r="J2" s="243"/>
      <c r="K2" s="244"/>
    </row>
    <row r="3" s="12" customFormat="1" ht="45" customHeight="1">
      <c r="B3" s="245"/>
      <c r="C3" s="246" t="s">
        <v>417</v>
      </c>
      <c r="D3" s="246"/>
      <c r="E3" s="246"/>
      <c r="F3" s="246"/>
      <c r="G3" s="246"/>
      <c r="H3" s="246"/>
      <c r="I3" s="246"/>
      <c r="J3" s="246"/>
      <c r="K3" s="247"/>
    </row>
    <row r="4" ht="25.5" customHeight="1">
      <c r="B4" s="248"/>
      <c r="C4" s="249" t="s">
        <v>418</v>
      </c>
      <c r="D4" s="249"/>
      <c r="E4" s="249"/>
      <c r="F4" s="249"/>
      <c r="G4" s="249"/>
      <c r="H4" s="249"/>
      <c r="I4" s="249"/>
      <c r="J4" s="249"/>
      <c r="K4" s="250"/>
    </row>
    <row r="5" ht="5.25" customHeight="1">
      <c r="B5" s="248"/>
      <c r="C5" s="251"/>
      <c r="D5" s="251"/>
      <c r="E5" s="251"/>
      <c r="F5" s="251"/>
      <c r="G5" s="251"/>
      <c r="H5" s="251"/>
      <c r="I5" s="251"/>
      <c r="J5" s="251"/>
      <c r="K5" s="250"/>
    </row>
    <row r="6" ht="15" customHeight="1">
      <c r="B6" s="248"/>
      <c r="C6" s="252" t="s">
        <v>419</v>
      </c>
      <c r="D6" s="252"/>
      <c r="E6" s="252"/>
      <c r="F6" s="252"/>
      <c r="G6" s="252"/>
      <c r="H6" s="252"/>
      <c r="I6" s="252"/>
      <c r="J6" s="252"/>
      <c r="K6" s="250"/>
    </row>
    <row r="7" ht="15" customHeight="1">
      <c r="B7" s="253"/>
      <c r="C7" s="252" t="s">
        <v>420</v>
      </c>
      <c r="D7" s="252"/>
      <c r="E7" s="252"/>
      <c r="F7" s="252"/>
      <c r="G7" s="252"/>
      <c r="H7" s="252"/>
      <c r="I7" s="252"/>
      <c r="J7" s="252"/>
      <c r="K7" s="250"/>
    </row>
    <row r="8" ht="12.75" customHeight="1">
      <c r="B8" s="253"/>
      <c r="C8" s="252"/>
      <c r="D8" s="252"/>
      <c r="E8" s="252"/>
      <c r="F8" s="252"/>
      <c r="G8" s="252"/>
      <c r="H8" s="252"/>
      <c r="I8" s="252"/>
      <c r="J8" s="252"/>
      <c r="K8" s="250"/>
    </row>
    <row r="9" ht="15" customHeight="1">
      <c r="B9" s="253"/>
      <c r="C9" s="252" t="s">
        <v>421</v>
      </c>
      <c r="D9" s="252"/>
      <c r="E9" s="252"/>
      <c r="F9" s="252"/>
      <c r="G9" s="252"/>
      <c r="H9" s="252"/>
      <c r="I9" s="252"/>
      <c r="J9" s="252"/>
      <c r="K9" s="250"/>
    </row>
    <row r="10" ht="15" customHeight="1">
      <c r="B10" s="253"/>
      <c r="C10" s="252"/>
      <c r="D10" s="252" t="s">
        <v>422</v>
      </c>
      <c r="E10" s="252"/>
      <c r="F10" s="252"/>
      <c r="G10" s="252"/>
      <c r="H10" s="252"/>
      <c r="I10" s="252"/>
      <c r="J10" s="252"/>
      <c r="K10" s="250"/>
    </row>
    <row r="11" ht="15" customHeight="1">
      <c r="B11" s="253"/>
      <c r="C11" s="254"/>
      <c r="D11" s="252" t="s">
        <v>423</v>
      </c>
      <c r="E11" s="252"/>
      <c r="F11" s="252"/>
      <c r="G11" s="252"/>
      <c r="H11" s="252"/>
      <c r="I11" s="252"/>
      <c r="J11" s="252"/>
      <c r="K11" s="250"/>
    </row>
    <row r="12" ht="15" customHeight="1">
      <c r="B12" s="253"/>
      <c r="C12" s="254"/>
      <c r="D12" s="252"/>
      <c r="E12" s="252"/>
      <c r="F12" s="252"/>
      <c r="G12" s="252"/>
      <c r="H12" s="252"/>
      <c r="I12" s="252"/>
      <c r="J12" s="252"/>
      <c r="K12" s="250"/>
    </row>
    <row r="13" ht="15" customHeight="1">
      <c r="B13" s="253"/>
      <c r="C13" s="254"/>
      <c r="D13" s="255" t="s">
        <v>424</v>
      </c>
      <c r="E13" s="252"/>
      <c r="F13" s="252"/>
      <c r="G13" s="252"/>
      <c r="H13" s="252"/>
      <c r="I13" s="252"/>
      <c r="J13" s="252"/>
      <c r="K13" s="250"/>
    </row>
    <row r="14" ht="12.75" customHeight="1">
      <c r="B14" s="253"/>
      <c r="C14" s="254"/>
      <c r="D14" s="254"/>
      <c r="E14" s="254"/>
      <c r="F14" s="254"/>
      <c r="G14" s="254"/>
      <c r="H14" s="254"/>
      <c r="I14" s="254"/>
      <c r="J14" s="254"/>
      <c r="K14" s="250"/>
    </row>
    <row r="15" ht="15" customHeight="1">
      <c r="B15" s="253"/>
      <c r="C15" s="254"/>
      <c r="D15" s="252" t="s">
        <v>425</v>
      </c>
      <c r="E15" s="252"/>
      <c r="F15" s="252"/>
      <c r="G15" s="252"/>
      <c r="H15" s="252"/>
      <c r="I15" s="252"/>
      <c r="J15" s="252"/>
      <c r="K15" s="250"/>
    </row>
    <row r="16" ht="15" customHeight="1">
      <c r="B16" s="253"/>
      <c r="C16" s="254"/>
      <c r="D16" s="252" t="s">
        <v>426</v>
      </c>
      <c r="E16" s="252"/>
      <c r="F16" s="252"/>
      <c r="G16" s="252"/>
      <c r="H16" s="252"/>
      <c r="I16" s="252"/>
      <c r="J16" s="252"/>
      <c r="K16" s="250"/>
    </row>
    <row r="17" ht="15" customHeight="1">
      <c r="B17" s="253"/>
      <c r="C17" s="254"/>
      <c r="D17" s="252" t="s">
        <v>427</v>
      </c>
      <c r="E17" s="252"/>
      <c r="F17" s="252"/>
      <c r="G17" s="252"/>
      <c r="H17" s="252"/>
      <c r="I17" s="252"/>
      <c r="J17" s="252"/>
      <c r="K17" s="250"/>
    </row>
    <row r="18" ht="15" customHeight="1">
      <c r="B18" s="253"/>
      <c r="C18" s="254"/>
      <c r="D18" s="254"/>
      <c r="E18" s="256" t="s">
        <v>82</v>
      </c>
      <c r="F18" s="252" t="s">
        <v>428</v>
      </c>
      <c r="G18" s="252"/>
      <c r="H18" s="252"/>
      <c r="I18" s="252"/>
      <c r="J18" s="252"/>
      <c r="K18" s="250"/>
    </row>
    <row r="19" ht="15" customHeight="1">
      <c r="B19" s="253"/>
      <c r="C19" s="254"/>
      <c r="D19" s="254"/>
      <c r="E19" s="256" t="s">
        <v>429</v>
      </c>
      <c r="F19" s="252" t="s">
        <v>430</v>
      </c>
      <c r="G19" s="252"/>
      <c r="H19" s="252"/>
      <c r="I19" s="252"/>
      <c r="J19" s="252"/>
      <c r="K19" s="250"/>
    </row>
    <row r="20" ht="15" customHeight="1">
      <c r="B20" s="253"/>
      <c r="C20" s="254"/>
      <c r="D20" s="254"/>
      <c r="E20" s="256" t="s">
        <v>431</v>
      </c>
      <c r="F20" s="252" t="s">
        <v>432</v>
      </c>
      <c r="G20" s="252"/>
      <c r="H20" s="252"/>
      <c r="I20" s="252"/>
      <c r="J20" s="252"/>
      <c r="K20" s="250"/>
    </row>
    <row r="21" ht="15" customHeight="1">
      <c r="B21" s="253"/>
      <c r="C21" s="254"/>
      <c r="D21" s="254"/>
      <c r="E21" s="256" t="s">
        <v>88</v>
      </c>
      <c r="F21" s="252" t="s">
        <v>433</v>
      </c>
      <c r="G21" s="252"/>
      <c r="H21" s="252"/>
      <c r="I21" s="252"/>
      <c r="J21" s="252"/>
      <c r="K21" s="250"/>
    </row>
    <row r="22" ht="15" customHeight="1">
      <c r="B22" s="253"/>
      <c r="C22" s="254"/>
      <c r="D22" s="254"/>
      <c r="E22" s="256" t="s">
        <v>434</v>
      </c>
      <c r="F22" s="252" t="s">
        <v>435</v>
      </c>
      <c r="G22" s="252"/>
      <c r="H22" s="252"/>
      <c r="I22" s="252"/>
      <c r="J22" s="252"/>
      <c r="K22" s="250"/>
    </row>
    <row r="23" ht="15" customHeight="1">
      <c r="B23" s="253"/>
      <c r="C23" s="254"/>
      <c r="D23" s="254"/>
      <c r="E23" s="256" t="s">
        <v>436</v>
      </c>
      <c r="F23" s="252" t="s">
        <v>437</v>
      </c>
      <c r="G23" s="252"/>
      <c r="H23" s="252"/>
      <c r="I23" s="252"/>
      <c r="J23" s="252"/>
      <c r="K23" s="250"/>
    </row>
    <row r="24" ht="12.75" customHeight="1">
      <c r="B24" s="253"/>
      <c r="C24" s="254"/>
      <c r="D24" s="254"/>
      <c r="E24" s="254"/>
      <c r="F24" s="254"/>
      <c r="G24" s="254"/>
      <c r="H24" s="254"/>
      <c r="I24" s="254"/>
      <c r="J24" s="254"/>
      <c r="K24" s="250"/>
    </row>
    <row r="25" ht="15" customHeight="1">
      <c r="B25" s="253"/>
      <c r="C25" s="252" t="s">
        <v>438</v>
      </c>
      <c r="D25" s="252"/>
      <c r="E25" s="252"/>
      <c r="F25" s="252"/>
      <c r="G25" s="252"/>
      <c r="H25" s="252"/>
      <c r="I25" s="252"/>
      <c r="J25" s="252"/>
      <c r="K25" s="250"/>
    </row>
    <row r="26" ht="15" customHeight="1">
      <c r="B26" s="253"/>
      <c r="C26" s="252" t="s">
        <v>439</v>
      </c>
      <c r="D26" s="252"/>
      <c r="E26" s="252"/>
      <c r="F26" s="252"/>
      <c r="G26" s="252"/>
      <c r="H26" s="252"/>
      <c r="I26" s="252"/>
      <c r="J26" s="252"/>
      <c r="K26" s="250"/>
    </row>
    <row r="27" ht="15" customHeight="1">
      <c r="B27" s="253"/>
      <c r="C27" s="252"/>
      <c r="D27" s="252" t="s">
        <v>440</v>
      </c>
      <c r="E27" s="252"/>
      <c r="F27" s="252"/>
      <c r="G27" s="252"/>
      <c r="H27" s="252"/>
      <c r="I27" s="252"/>
      <c r="J27" s="252"/>
      <c r="K27" s="250"/>
    </row>
    <row r="28" ht="15" customHeight="1">
      <c r="B28" s="253"/>
      <c r="C28" s="254"/>
      <c r="D28" s="252" t="s">
        <v>441</v>
      </c>
      <c r="E28" s="252"/>
      <c r="F28" s="252"/>
      <c r="G28" s="252"/>
      <c r="H28" s="252"/>
      <c r="I28" s="252"/>
      <c r="J28" s="252"/>
      <c r="K28" s="250"/>
    </row>
    <row r="29" ht="12.75" customHeight="1">
      <c r="B29" s="253"/>
      <c r="C29" s="254"/>
      <c r="D29" s="254"/>
      <c r="E29" s="254"/>
      <c r="F29" s="254"/>
      <c r="G29" s="254"/>
      <c r="H29" s="254"/>
      <c r="I29" s="254"/>
      <c r="J29" s="254"/>
      <c r="K29" s="250"/>
    </row>
    <row r="30" ht="15" customHeight="1">
      <c r="B30" s="253"/>
      <c r="C30" s="254"/>
      <c r="D30" s="252" t="s">
        <v>442</v>
      </c>
      <c r="E30" s="252"/>
      <c r="F30" s="252"/>
      <c r="G30" s="252"/>
      <c r="H30" s="252"/>
      <c r="I30" s="252"/>
      <c r="J30" s="252"/>
      <c r="K30" s="250"/>
    </row>
    <row r="31" ht="15" customHeight="1">
      <c r="B31" s="253"/>
      <c r="C31" s="254"/>
      <c r="D31" s="252" t="s">
        <v>443</v>
      </c>
      <c r="E31" s="252"/>
      <c r="F31" s="252"/>
      <c r="G31" s="252"/>
      <c r="H31" s="252"/>
      <c r="I31" s="252"/>
      <c r="J31" s="252"/>
      <c r="K31" s="250"/>
    </row>
    <row r="32" ht="12.75" customHeight="1">
      <c r="B32" s="253"/>
      <c r="C32" s="254"/>
      <c r="D32" s="254"/>
      <c r="E32" s="254"/>
      <c r="F32" s="254"/>
      <c r="G32" s="254"/>
      <c r="H32" s="254"/>
      <c r="I32" s="254"/>
      <c r="J32" s="254"/>
      <c r="K32" s="250"/>
    </row>
    <row r="33" ht="15" customHeight="1">
      <c r="B33" s="253"/>
      <c r="C33" s="254"/>
      <c r="D33" s="252" t="s">
        <v>444</v>
      </c>
      <c r="E33" s="252"/>
      <c r="F33" s="252"/>
      <c r="G33" s="252"/>
      <c r="H33" s="252"/>
      <c r="I33" s="252"/>
      <c r="J33" s="252"/>
      <c r="K33" s="250"/>
    </row>
    <row r="34" ht="15" customHeight="1">
      <c r="B34" s="253"/>
      <c r="C34" s="254"/>
      <c r="D34" s="252" t="s">
        <v>445</v>
      </c>
      <c r="E34" s="252"/>
      <c r="F34" s="252"/>
      <c r="G34" s="252"/>
      <c r="H34" s="252"/>
      <c r="I34" s="252"/>
      <c r="J34" s="252"/>
      <c r="K34" s="250"/>
    </row>
    <row r="35" ht="15" customHeight="1">
      <c r="B35" s="253"/>
      <c r="C35" s="254"/>
      <c r="D35" s="252" t="s">
        <v>446</v>
      </c>
      <c r="E35" s="252"/>
      <c r="F35" s="252"/>
      <c r="G35" s="252"/>
      <c r="H35" s="252"/>
      <c r="I35" s="252"/>
      <c r="J35" s="252"/>
      <c r="K35" s="250"/>
    </row>
    <row r="36" ht="15" customHeight="1">
      <c r="B36" s="253"/>
      <c r="C36" s="254"/>
      <c r="D36" s="252"/>
      <c r="E36" s="255" t="s">
        <v>105</v>
      </c>
      <c r="F36" s="252"/>
      <c r="G36" s="252" t="s">
        <v>447</v>
      </c>
      <c r="H36" s="252"/>
      <c r="I36" s="252"/>
      <c r="J36" s="252"/>
      <c r="K36" s="250"/>
    </row>
    <row r="37" ht="30.75" customHeight="1">
      <c r="B37" s="253"/>
      <c r="C37" s="254"/>
      <c r="D37" s="252"/>
      <c r="E37" s="255" t="s">
        <v>448</v>
      </c>
      <c r="F37" s="252"/>
      <c r="G37" s="252" t="s">
        <v>449</v>
      </c>
      <c r="H37" s="252"/>
      <c r="I37" s="252"/>
      <c r="J37" s="252"/>
      <c r="K37" s="250"/>
    </row>
    <row r="38" ht="15" customHeight="1">
      <c r="B38" s="253"/>
      <c r="C38" s="254"/>
      <c r="D38" s="252"/>
      <c r="E38" s="255" t="s">
        <v>56</v>
      </c>
      <c r="F38" s="252"/>
      <c r="G38" s="252" t="s">
        <v>450</v>
      </c>
      <c r="H38" s="252"/>
      <c r="I38" s="252"/>
      <c r="J38" s="252"/>
      <c r="K38" s="250"/>
    </row>
    <row r="39" ht="15" customHeight="1">
      <c r="B39" s="253"/>
      <c r="C39" s="254"/>
      <c r="D39" s="252"/>
      <c r="E39" s="255" t="s">
        <v>57</v>
      </c>
      <c r="F39" s="252"/>
      <c r="G39" s="252" t="s">
        <v>451</v>
      </c>
      <c r="H39" s="252"/>
      <c r="I39" s="252"/>
      <c r="J39" s="252"/>
      <c r="K39" s="250"/>
    </row>
    <row r="40" ht="15" customHeight="1">
      <c r="B40" s="253"/>
      <c r="C40" s="254"/>
      <c r="D40" s="252"/>
      <c r="E40" s="255" t="s">
        <v>106</v>
      </c>
      <c r="F40" s="252"/>
      <c r="G40" s="252" t="s">
        <v>452</v>
      </c>
      <c r="H40" s="252"/>
      <c r="I40" s="252"/>
      <c r="J40" s="252"/>
      <c r="K40" s="250"/>
    </row>
    <row r="41" ht="15" customHeight="1">
      <c r="B41" s="253"/>
      <c r="C41" s="254"/>
      <c r="D41" s="252"/>
      <c r="E41" s="255" t="s">
        <v>107</v>
      </c>
      <c r="F41" s="252"/>
      <c r="G41" s="252" t="s">
        <v>453</v>
      </c>
      <c r="H41" s="252"/>
      <c r="I41" s="252"/>
      <c r="J41" s="252"/>
      <c r="K41" s="250"/>
    </row>
    <row r="42" ht="15" customHeight="1">
      <c r="B42" s="253"/>
      <c r="C42" s="254"/>
      <c r="D42" s="252"/>
      <c r="E42" s="255" t="s">
        <v>454</v>
      </c>
      <c r="F42" s="252"/>
      <c r="G42" s="252" t="s">
        <v>455</v>
      </c>
      <c r="H42" s="252"/>
      <c r="I42" s="252"/>
      <c r="J42" s="252"/>
      <c r="K42" s="250"/>
    </row>
    <row r="43" ht="15" customHeight="1">
      <c r="B43" s="253"/>
      <c r="C43" s="254"/>
      <c r="D43" s="252"/>
      <c r="E43" s="255"/>
      <c r="F43" s="252"/>
      <c r="G43" s="252" t="s">
        <v>456</v>
      </c>
      <c r="H43" s="252"/>
      <c r="I43" s="252"/>
      <c r="J43" s="252"/>
      <c r="K43" s="250"/>
    </row>
    <row r="44" ht="15" customHeight="1">
      <c r="B44" s="253"/>
      <c r="C44" s="254"/>
      <c r="D44" s="252"/>
      <c r="E44" s="255" t="s">
        <v>457</v>
      </c>
      <c r="F44" s="252"/>
      <c r="G44" s="252" t="s">
        <v>458</v>
      </c>
      <c r="H44" s="252"/>
      <c r="I44" s="252"/>
      <c r="J44" s="252"/>
      <c r="K44" s="250"/>
    </row>
    <row r="45" ht="15" customHeight="1">
      <c r="B45" s="253"/>
      <c r="C45" s="254"/>
      <c r="D45" s="252"/>
      <c r="E45" s="255" t="s">
        <v>109</v>
      </c>
      <c r="F45" s="252"/>
      <c r="G45" s="252" t="s">
        <v>459</v>
      </c>
      <c r="H45" s="252"/>
      <c r="I45" s="252"/>
      <c r="J45" s="252"/>
      <c r="K45" s="250"/>
    </row>
    <row r="46" ht="12.75" customHeight="1">
      <c r="B46" s="253"/>
      <c r="C46" s="254"/>
      <c r="D46" s="252"/>
      <c r="E46" s="252"/>
      <c r="F46" s="252"/>
      <c r="G46" s="252"/>
      <c r="H46" s="252"/>
      <c r="I46" s="252"/>
      <c r="J46" s="252"/>
      <c r="K46" s="250"/>
    </row>
    <row r="47" ht="15" customHeight="1">
      <c r="B47" s="253"/>
      <c r="C47" s="254"/>
      <c r="D47" s="252" t="s">
        <v>460</v>
      </c>
      <c r="E47" s="252"/>
      <c r="F47" s="252"/>
      <c r="G47" s="252"/>
      <c r="H47" s="252"/>
      <c r="I47" s="252"/>
      <c r="J47" s="252"/>
      <c r="K47" s="250"/>
    </row>
    <row r="48" ht="15" customHeight="1">
      <c r="B48" s="253"/>
      <c r="C48" s="254"/>
      <c r="D48" s="254"/>
      <c r="E48" s="252" t="s">
        <v>461</v>
      </c>
      <c r="F48" s="252"/>
      <c r="G48" s="252"/>
      <c r="H48" s="252"/>
      <c r="I48" s="252"/>
      <c r="J48" s="252"/>
      <c r="K48" s="250"/>
    </row>
    <row r="49" ht="15" customHeight="1">
      <c r="B49" s="253"/>
      <c r="C49" s="254"/>
      <c r="D49" s="254"/>
      <c r="E49" s="252" t="s">
        <v>462</v>
      </c>
      <c r="F49" s="252"/>
      <c r="G49" s="252"/>
      <c r="H49" s="252"/>
      <c r="I49" s="252"/>
      <c r="J49" s="252"/>
      <c r="K49" s="250"/>
    </row>
    <row r="50" ht="15" customHeight="1">
      <c r="B50" s="253"/>
      <c r="C50" s="254"/>
      <c r="D50" s="254"/>
      <c r="E50" s="252" t="s">
        <v>463</v>
      </c>
      <c r="F50" s="252"/>
      <c r="G50" s="252"/>
      <c r="H50" s="252"/>
      <c r="I50" s="252"/>
      <c r="J50" s="252"/>
      <c r="K50" s="250"/>
    </row>
    <row r="51" ht="15" customHeight="1">
      <c r="B51" s="253"/>
      <c r="C51" s="254"/>
      <c r="D51" s="252" t="s">
        <v>464</v>
      </c>
      <c r="E51" s="252"/>
      <c r="F51" s="252"/>
      <c r="G51" s="252"/>
      <c r="H51" s="252"/>
      <c r="I51" s="252"/>
      <c r="J51" s="252"/>
      <c r="K51" s="250"/>
    </row>
    <row r="52" ht="25.5" customHeight="1">
      <c r="B52" s="248"/>
      <c r="C52" s="249" t="s">
        <v>465</v>
      </c>
      <c r="D52" s="249"/>
      <c r="E52" s="249"/>
      <c r="F52" s="249"/>
      <c r="G52" s="249"/>
      <c r="H52" s="249"/>
      <c r="I52" s="249"/>
      <c r="J52" s="249"/>
      <c r="K52" s="250"/>
    </row>
    <row r="53" ht="5.25" customHeight="1">
      <c r="B53" s="248"/>
      <c r="C53" s="251"/>
      <c r="D53" s="251"/>
      <c r="E53" s="251"/>
      <c r="F53" s="251"/>
      <c r="G53" s="251"/>
      <c r="H53" s="251"/>
      <c r="I53" s="251"/>
      <c r="J53" s="251"/>
      <c r="K53" s="250"/>
    </row>
    <row r="54" ht="15" customHeight="1">
      <c r="B54" s="248"/>
      <c r="C54" s="252" t="s">
        <v>466</v>
      </c>
      <c r="D54" s="252"/>
      <c r="E54" s="252"/>
      <c r="F54" s="252"/>
      <c r="G54" s="252"/>
      <c r="H54" s="252"/>
      <c r="I54" s="252"/>
      <c r="J54" s="252"/>
      <c r="K54" s="250"/>
    </row>
    <row r="55" ht="15" customHeight="1">
      <c r="B55" s="248"/>
      <c r="C55" s="252" t="s">
        <v>467</v>
      </c>
      <c r="D55" s="252"/>
      <c r="E55" s="252"/>
      <c r="F55" s="252"/>
      <c r="G55" s="252"/>
      <c r="H55" s="252"/>
      <c r="I55" s="252"/>
      <c r="J55" s="252"/>
      <c r="K55" s="250"/>
    </row>
    <row r="56" ht="12.75" customHeight="1">
      <c r="B56" s="248"/>
      <c r="C56" s="252"/>
      <c r="D56" s="252"/>
      <c r="E56" s="252"/>
      <c r="F56" s="252"/>
      <c r="G56" s="252"/>
      <c r="H56" s="252"/>
      <c r="I56" s="252"/>
      <c r="J56" s="252"/>
      <c r="K56" s="250"/>
    </row>
    <row r="57" ht="15" customHeight="1">
      <c r="B57" s="248"/>
      <c r="C57" s="252" t="s">
        <v>468</v>
      </c>
      <c r="D57" s="252"/>
      <c r="E57" s="252"/>
      <c r="F57" s="252"/>
      <c r="G57" s="252"/>
      <c r="H57" s="252"/>
      <c r="I57" s="252"/>
      <c r="J57" s="252"/>
      <c r="K57" s="250"/>
    </row>
    <row r="58" ht="15" customHeight="1">
      <c r="B58" s="248"/>
      <c r="C58" s="254"/>
      <c r="D58" s="252" t="s">
        <v>469</v>
      </c>
      <c r="E58" s="252"/>
      <c r="F58" s="252"/>
      <c r="G58" s="252"/>
      <c r="H58" s="252"/>
      <c r="I58" s="252"/>
      <c r="J58" s="252"/>
      <c r="K58" s="250"/>
    </row>
    <row r="59" ht="15" customHeight="1">
      <c r="B59" s="248"/>
      <c r="C59" s="254"/>
      <c r="D59" s="252" t="s">
        <v>470</v>
      </c>
      <c r="E59" s="252"/>
      <c r="F59" s="252"/>
      <c r="G59" s="252"/>
      <c r="H59" s="252"/>
      <c r="I59" s="252"/>
      <c r="J59" s="252"/>
      <c r="K59" s="250"/>
    </row>
    <row r="60" ht="15" customHeight="1">
      <c r="B60" s="248"/>
      <c r="C60" s="254"/>
      <c r="D60" s="252" t="s">
        <v>471</v>
      </c>
      <c r="E60" s="252"/>
      <c r="F60" s="252"/>
      <c r="G60" s="252"/>
      <c r="H60" s="252"/>
      <c r="I60" s="252"/>
      <c r="J60" s="252"/>
      <c r="K60" s="250"/>
    </row>
    <row r="61" ht="15" customHeight="1">
      <c r="B61" s="248"/>
      <c r="C61" s="254"/>
      <c r="D61" s="252" t="s">
        <v>472</v>
      </c>
      <c r="E61" s="252"/>
      <c r="F61" s="252"/>
      <c r="G61" s="252"/>
      <c r="H61" s="252"/>
      <c r="I61" s="252"/>
      <c r="J61" s="252"/>
      <c r="K61" s="250"/>
    </row>
    <row r="62" ht="15" customHeight="1">
      <c r="B62" s="248"/>
      <c r="C62" s="254"/>
      <c r="D62" s="257" t="s">
        <v>473</v>
      </c>
      <c r="E62" s="257"/>
      <c r="F62" s="257"/>
      <c r="G62" s="257"/>
      <c r="H62" s="257"/>
      <c r="I62" s="257"/>
      <c r="J62" s="257"/>
      <c r="K62" s="250"/>
    </row>
    <row r="63" ht="15" customHeight="1">
      <c r="B63" s="248"/>
      <c r="C63" s="254"/>
      <c r="D63" s="252" t="s">
        <v>474</v>
      </c>
      <c r="E63" s="252"/>
      <c r="F63" s="252"/>
      <c r="G63" s="252"/>
      <c r="H63" s="252"/>
      <c r="I63" s="252"/>
      <c r="J63" s="252"/>
      <c r="K63" s="250"/>
    </row>
    <row r="64" ht="12.75" customHeight="1">
      <c r="B64" s="248"/>
      <c r="C64" s="254"/>
      <c r="D64" s="254"/>
      <c r="E64" s="258"/>
      <c r="F64" s="254"/>
      <c r="G64" s="254"/>
      <c r="H64" s="254"/>
      <c r="I64" s="254"/>
      <c r="J64" s="254"/>
      <c r="K64" s="250"/>
    </row>
    <row r="65" ht="15" customHeight="1">
      <c r="B65" s="248"/>
      <c r="C65" s="254"/>
      <c r="D65" s="252" t="s">
        <v>475</v>
      </c>
      <c r="E65" s="252"/>
      <c r="F65" s="252"/>
      <c r="G65" s="252"/>
      <c r="H65" s="252"/>
      <c r="I65" s="252"/>
      <c r="J65" s="252"/>
      <c r="K65" s="250"/>
    </row>
    <row r="66" ht="15" customHeight="1">
      <c r="B66" s="248"/>
      <c r="C66" s="254"/>
      <c r="D66" s="257" t="s">
        <v>476</v>
      </c>
      <c r="E66" s="257"/>
      <c r="F66" s="257"/>
      <c r="G66" s="257"/>
      <c r="H66" s="257"/>
      <c r="I66" s="257"/>
      <c r="J66" s="257"/>
      <c r="K66" s="250"/>
    </row>
    <row r="67" ht="15" customHeight="1">
      <c r="B67" s="248"/>
      <c r="C67" s="254"/>
      <c r="D67" s="252" t="s">
        <v>477</v>
      </c>
      <c r="E67" s="252"/>
      <c r="F67" s="252"/>
      <c r="G67" s="252"/>
      <c r="H67" s="252"/>
      <c r="I67" s="252"/>
      <c r="J67" s="252"/>
      <c r="K67" s="250"/>
    </row>
    <row r="68" ht="15" customHeight="1">
      <c r="B68" s="248"/>
      <c r="C68" s="254"/>
      <c r="D68" s="252" t="s">
        <v>478</v>
      </c>
      <c r="E68" s="252"/>
      <c r="F68" s="252"/>
      <c r="G68" s="252"/>
      <c r="H68" s="252"/>
      <c r="I68" s="252"/>
      <c r="J68" s="252"/>
      <c r="K68" s="250"/>
    </row>
    <row r="69" ht="15" customHeight="1">
      <c r="B69" s="248"/>
      <c r="C69" s="254"/>
      <c r="D69" s="252" t="s">
        <v>479</v>
      </c>
      <c r="E69" s="252"/>
      <c r="F69" s="252"/>
      <c r="G69" s="252"/>
      <c r="H69" s="252"/>
      <c r="I69" s="252"/>
      <c r="J69" s="252"/>
      <c r="K69" s="250"/>
    </row>
    <row r="70" ht="15" customHeight="1">
      <c r="B70" s="248"/>
      <c r="C70" s="254"/>
      <c r="D70" s="252" t="s">
        <v>480</v>
      </c>
      <c r="E70" s="252"/>
      <c r="F70" s="252"/>
      <c r="G70" s="252"/>
      <c r="H70" s="252"/>
      <c r="I70" s="252"/>
      <c r="J70" s="252"/>
      <c r="K70" s="250"/>
    </row>
    <row r="71" ht="12.75" customHeight="1">
      <c r="B71" s="259"/>
      <c r="C71" s="260"/>
      <c r="D71" s="260"/>
      <c r="E71" s="260"/>
      <c r="F71" s="260"/>
      <c r="G71" s="260"/>
      <c r="H71" s="260"/>
      <c r="I71" s="260"/>
      <c r="J71" s="260"/>
      <c r="K71" s="261"/>
    </row>
    <row r="72" ht="18.75" customHeight="1">
      <c r="B72" s="262"/>
      <c r="C72" s="262"/>
      <c r="D72" s="262"/>
      <c r="E72" s="262"/>
      <c r="F72" s="262"/>
      <c r="G72" s="262"/>
      <c r="H72" s="262"/>
      <c r="I72" s="262"/>
      <c r="J72" s="262"/>
      <c r="K72" s="263"/>
    </row>
    <row r="73" ht="18.75" customHeight="1">
      <c r="B73" s="263"/>
      <c r="C73" s="263"/>
      <c r="D73" s="263"/>
      <c r="E73" s="263"/>
      <c r="F73" s="263"/>
      <c r="G73" s="263"/>
      <c r="H73" s="263"/>
      <c r="I73" s="263"/>
      <c r="J73" s="263"/>
      <c r="K73" s="263"/>
    </row>
    <row r="74" ht="7.5" customHeight="1">
      <c r="B74" s="264"/>
      <c r="C74" s="265"/>
      <c r="D74" s="265"/>
      <c r="E74" s="265"/>
      <c r="F74" s="265"/>
      <c r="G74" s="265"/>
      <c r="H74" s="265"/>
      <c r="I74" s="265"/>
      <c r="J74" s="265"/>
      <c r="K74" s="266"/>
    </row>
    <row r="75" ht="45" customHeight="1">
      <c r="B75" s="267"/>
      <c r="C75" s="268" t="s">
        <v>481</v>
      </c>
      <c r="D75" s="268"/>
      <c r="E75" s="268"/>
      <c r="F75" s="268"/>
      <c r="G75" s="268"/>
      <c r="H75" s="268"/>
      <c r="I75" s="268"/>
      <c r="J75" s="268"/>
      <c r="K75" s="269"/>
    </row>
    <row r="76" ht="17.25" customHeight="1">
      <c r="B76" s="267"/>
      <c r="C76" s="270" t="s">
        <v>482</v>
      </c>
      <c r="D76" s="270"/>
      <c r="E76" s="270"/>
      <c r="F76" s="270" t="s">
        <v>483</v>
      </c>
      <c r="G76" s="271"/>
      <c r="H76" s="270" t="s">
        <v>57</v>
      </c>
      <c r="I76" s="270" t="s">
        <v>60</v>
      </c>
      <c r="J76" s="270" t="s">
        <v>484</v>
      </c>
      <c r="K76" s="269"/>
    </row>
    <row r="77" ht="17.25" customHeight="1">
      <c r="B77" s="267"/>
      <c r="C77" s="272" t="s">
        <v>485</v>
      </c>
      <c r="D77" s="272"/>
      <c r="E77" s="272"/>
      <c r="F77" s="273" t="s">
        <v>486</v>
      </c>
      <c r="G77" s="274"/>
      <c r="H77" s="272"/>
      <c r="I77" s="272"/>
      <c r="J77" s="272" t="s">
        <v>487</v>
      </c>
      <c r="K77" s="269"/>
    </row>
    <row r="78" ht="5.25" customHeight="1">
      <c r="B78" s="267"/>
      <c r="C78" s="275"/>
      <c r="D78" s="275"/>
      <c r="E78" s="275"/>
      <c r="F78" s="275"/>
      <c r="G78" s="276"/>
      <c r="H78" s="275"/>
      <c r="I78" s="275"/>
      <c r="J78" s="275"/>
      <c r="K78" s="269"/>
    </row>
    <row r="79" ht="15" customHeight="1">
      <c r="B79" s="267"/>
      <c r="C79" s="255" t="s">
        <v>56</v>
      </c>
      <c r="D79" s="275"/>
      <c r="E79" s="275"/>
      <c r="F79" s="277" t="s">
        <v>488</v>
      </c>
      <c r="G79" s="276"/>
      <c r="H79" s="255" t="s">
        <v>489</v>
      </c>
      <c r="I79" s="255" t="s">
        <v>490</v>
      </c>
      <c r="J79" s="255">
        <v>20</v>
      </c>
      <c r="K79" s="269"/>
    </row>
    <row r="80" ht="15" customHeight="1">
      <c r="B80" s="267"/>
      <c r="C80" s="255" t="s">
        <v>491</v>
      </c>
      <c r="D80" s="255"/>
      <c r="E80" s="255"/>
      <c r="F80" s="277" t="s">
        <v>488</v>
      </c>
      <c r="G80" s="276"/>
      <c r="H80" s="255" t="s">
        <v>492</v>
      </c>
      <c r="I80" s="255" t="s">
        <v>490</v>
      </c>
      <c r="J80" s="255">
        <v>120</v>
      </c>
      <c r="K80" s="269"/>
    </row>
    <row r="81" ht="15" customHeight="1">
      <c r="B81" s="278"/>
      <c r="C81" s="255" t="s">
        <v>493</v>
      </c>
      <c r="D81" s="255"/>
      <c r="E81" s="255"/>
      <c r="F81" s="277" t="s">
        <v>494</v>
      </c>
      <c r="G81" s="276"/>
      <c r="H81" s="255" t="s">
        <v>495</v>
      </c>
      <c r="I81" s="255" t="s">
        <v>490</v>
      </c>
      <c r="J81" s="255">
        <v>50</v>
      </c>
      <c r="K81" s="269"/>
    </row>
    <row r="82" ht="15" customHeight="1">
      <c r="B82" s="278"/>
      <c r="C82" s="255" t="s">
        <v>496</v>
      </c>
      <c r="D82" s="255"/>
      <c r="E82" s="255"/>
      <c r="F82" s="277" t="s">
        <v>488</v>
      </c>
      <c r="G82" s="276"/>
      <c r="H82" s="255" t="s">
        <v>497</v>
      </c>
      <c r="I82" s="255" t="s">
        <v>498</v>
      </c>
      <c r="J82" s="255"/>
      <c r="K82" s="269"/>
    </row>
    <row r="83" ht="15" customHeight="1">
      <c r="B83" s="278"/>
      <c r="C83" s="279" t="s">
        <v>499</v>
      </c>
      <c r="D83" s="279"/>
      <c r="E83" s="279"/>
      <c r="F83" s="280" t="s">
        <v>494</v>
      </c>
      <c r="G83" s="279"/>
      <c r="H83" s="279" t="s">
        <v>500</v>
      </c>
      <c r="I83" s="279" t="s">
        <v>490</v>
      </c>
      <c r="J83" s="279">
        <v>15</v>
      </c>
      <c r="K83" s="269"/>
    </row>
    <row r="84" ht="15" customHeight="1">
      <c r="B84" s="278"/>
      <c r="C84" s="279" t="s">
        <v>501</v>
      </c>
      <c r="D84" s="279"/>
      <c r="E84" s="279"/>
      <c r="F84" s="280" t="s">
        <v>494</v>
      </c>
      <c r="G84" s="279"/>
      <c r="H84" s="279" t="s">
        <v>502</v>
      </c>
      <c r="I84" s="279" t="s">
        <v>490</v>
      </c>
      <c r="J84" s="279">
        <v>15</v>
      </c>
      <c r="K84" s="269"/>
    </row>
    <row r="85" ht="15" customHeight="1">
      <c r="B85" s="278"/>
      <c r="C85" s="279" t="s">
        <v>503</v>
      </c>
      <c r="D85" s="279"/>
      <c r="E85" s="279"/>
      <c r="F85" s="280" t="s">
        <v>494</v>
      </c>
      <c r="G85" s="279"/>
      <c r="H85" s="279" t="s">
        <v>504</v>
      </c>
      <c r="I85" s="279" t="s">
        <v>490</v>
      </c>
      <c r="J85" s="279">
        <v>20</v>
      </c>
      <c r="K85" s="269"/>
    </row>
    <row r="86" ht="15" customHeight="1">
      <c r="B86" s="278"/>
      <c r="C86" s="279" t="s">
        <v>505</v>
      </c>
      <c r="D86" s="279"/>
      <c r="E86" s="279"/>
      <c r="F86" s="280" t="s">
        <v>494</v>
      </c>
      <c r="G86" s="279"/>
      <c r="H86" s="279" t="s">
        <v>506</v>
      </c>
      <c r="I86" s="279" t="s">
        <v>490</v>
      </c>
      <c r="J86" s="279">
        <v>20</v>
      </c>
      <c r="K86" s="269"/>
    </row>
    <row r="87" ht="15" customHeight="1">
      <c r="B87" s="278"/>
      <c r="C87" s="255" t="s">
        <v>507</v>
      </c>
      <c r="D87" s="255"/>
      <c r="E87" s="255"/>
      <c r="F87" s="277" t="s">
        <v>494</v>
      </c>
      <c r="G87" s="276"/>
      <c r="H87" s="255" t="s">
        <v>508</v>
      </c>
      <c r="I87" s="255" t="s">
        <v>490</v>
      </c>
      <c r="J87" s="255">
        <v>50</v>
      </c>
      <c r="K87" s="269"/>
    </row>
    <row r="88" ht="15" customHeight="1">
      <c r="B88" s="278"/>
      <c r="C88" s="255" t="s">
        <v>509</v>
      </c>
      <c r="D88" s="255"/>
      <c r="E88" s="255"/>
      <c r="F88" s="277" t="s">
        <v>494</v>
      </c>
      <c r="G88" s="276"/>
      <c r="H88" s="255" t="s">
        <v>510</v>
      </c>
      <c r="I88" s="255" t="s">
        <v>490</v>
      </c>
      <c r="J88" s="255">
        <v>20</v>
      </c>
      <c r="K88" s="269"/>
    </row>
    <row r="89" ht="15" customHeight="1">
      <c r="B89" s="278"/>
      <c r="C89" s="255" t="s">
        <v>511</v>
      </c>
      <c r="D89" s="255"/>
      <c r="E89" s="255"/>
      <c r="F89" s="277" t="s">
        <v>494</v>
      </c>
      <c r="G89" s="276"/>
      <c r="H89" s="255" t="s">
        <v>512</v>
      </c>
      <c r="I89" s="255" t="s">
        <v>490</v>
      </c>
      <c r="J89" s="255">
        <v>20</v>
      </c>
      <c r="K89" s="269"/>
    </row>
    <row r="90" ht="15" customHeight="1">
      <c r="B90" s="278"/>
      <c r="C90" s="255" t="s">
        <v>513</v>
      </c>
      <c r="D90" s="255"/>
      <c r="E90" s="255"/>
      <c r="F90" s="277" t="s">
        <v>494</v>
      </c>
      <c r="G90" s="276"/>
      <c r="H90" s="255" t="s">
        <v>514</v>
      </c>
      <c r="I90" s="255" t="s">
        <v>490</v>
      </c>
      <c r="J90" s="255">
        <v>50</v>
      </c>
      <c r="K90" s="269"/>
    </row>
    <row r="91" ht="15" customHeight="1">
      <c r="B91" s="278"/>
      <c r="C91" s="255" t="s">
        <v>515</v>
      </c>
      <c r="D91" s="255"/>
      <c r="E91" s="255"/>
      <c r="F91" s="277" t="s">
        <v>494</v>
      </c>
      <c r="G91" s="276"/>
      <c r="H91" s="255" t="s">
        <v>515</v>
      </c>
      <c r="I91" s="255" t="s">
        <v>490</v>
      </c>
      <c r="J91" s="255">
        <v>50</v>
      </c>
      <c r="K91" s="269"/>
    </row>
    <row r="92" ht="15" customHeight="1">
      <c r="B92" s="278"/>
      <c r="C92" s="255" t="s">
        <v>516</v>
      </c>
      <c r="D92" s="255"/>
      <c r="E92" s="255"/>
      <c r="F92" s="277" t="s">
        <v>494</v>
      </c>
      <c r="G92" s="276"/>
      <c r="H92" s="255" t="s">
        <v>517</v>
      </c>
      <c r="I92" s="255" t="s">
        <v>490</v>
      </c>
      <c r="J92" s="255">
        <v>255</v>
      </c>
      <c r="K92" s="269"/>
    </row>
    <row r="93" ht="15" customHeight="1">
      <c r="B93" s="278"/>
      <c r="C93" s="255" t="s">
        <v>518</v>
      </c>
      <c r="D93" s="255"/>
      <c r="E93" s="255"/>
      <c r="F93" s="277" t="s">
        <v>488</v>
      </c>
      <c r="G93" s="276"/>
      <c r="H93" s="255" t="s">
        <v>519</v>
      </c>
      <c r="I93" s="255" t="s">
        <v>520</v>
      </c>
      <c r="J93" s="255"/>
      <c r="K93" s="269"/>
    </row>
    <row r="94" ht="15" customHeight="1">
      <c r="B94" s="278"/>
      <c r="C94" s="255" t="s">
        <v>521</v>
      </c>
      <c r="D94" s="255"/>
      <c r="E94" s="255"/>
      <c r="F94" s="277" t="s">
        <v>488</v>
      </c>
      <c r="G94" s="276"/>
      <c r="H94" s="255" t="s">
        <v>522</v>
      </c>
      <c r="I94" s="255" t="s">
        <v>523</v>
      </c>
      <c r="J94" s="255"/>
      <c r="K94" s="269"/>
    </row>
    <row r="95" ht="15" customHeight="1">
      <c r="B95" s="278"/>
      <c r="C95" s="255" t="s">
        <v>524</v>
      </c>
      <c r="D95" s="255"/>
      <c r="E95" s="255"/>
      <c r="F95" s="277" t="s">
        <v>488</v>
      </c>
      <c r="G95" s="276"/>
      <c r="H95" s="255" t="s">
        <v>524</v>
      </c>
      <c r="I95" s="255" t="s">
        <v>523</v>
      </c>
      <c r="J95" s="255"/>
      <c r="K95" s="269"/>
    </row>
    <row r="96" ht="15" customHeight="1">
      <c r="B96" s="278"/>
      <c r="C96" s="255" t="s">
        <v>41</v>
      </c>
      <c r="D96" s="255"/>
      <c r="E96" s="255"/>
      <c r="F96" s="277" t="s">
        <v>488</v>
      </c>
      <c r="G96" s="276"/>
      <c r="H96" s="255" t="s">
        <v>525</v>
      </c>
      <c r="I96" s="255" t="s">
        <v>523</v>
      </c>
      <c r="J96" s="255"/>
      <c r="K96" s="269"/>
    </row>
    <row r="97" ht="15" customHeight="1">
      <c r="B97" s="278"/>
      <c r="C97" s="255" t="s">
        <v>51</v>
      </c>
      <c r="D97" s="255"/>
      <c r="E97" s="255"/>
      <c r="F97" s="277" t="s">
        <v>488</v>
      </c>
      <c r="G97" s="276"/>
      <c r="H97" s="255" t="s">
        <v>526</v>
      </c>
      <c r="I97" s="255" t="s">
        <v>523</v>
      </c>
      <c r="J97" s="255"/>
      <c r="K97" s="269"/>
    </row>
    <row r="98" ht="15" customHeight="1">
      <c r="B98" s="281"/>
      <c r="C98" s="282"/>
      <c r="D98" s="282"/>
      <c r="E98" s="282"/>
      <c r="F98" s="282"/>
      <c r="G98" s="282"/>
      <c r="H98" s="282"/>
      <c r="I98" s="282"/>
      <c r="J98" s="282"/>
      <c r="K98" s="283"/>
    </row>
    <row r="99" ht="18.75" customHeight="1">
      <c r="B99" s="284"/>
      <c r="C99" s="285"/>
      <c r="D99" s="285"/>
      <c r="E99" s="285"/>
      <c r="F99" s="285"/>
      <c r="G99" s="285"/>
      <c r="H99" s="285"/>
      <c r="I99" s="285"/>
      <c r="J99" s="285"/>
      <c r="K99" s="284"/>
    </row>
    <row r="100" ht="18.75" customHeight="1">
      <c r="B100" s="263"/>
      <c r="C100" s="263"/>
      <c r="D100" s="263"/>
      <c r="E100" s="263"/>
      <c r="F100" s="263"/>
      <c r="G100" s="263"/>
      <c r="H100" s="263"/>
      <c r="I100" s="263"/>
      <c r="J100" s="263"/>
      <c r="K100" s="263"/>
    </row>
    <row r="101" ht="7.5" customHeight="1">
      <c r="B101" s="264"/>
      <c r="C101" s="265"/>
      <c r="D101" s="265"/>
      <c r="E101" s="265"/>
      <c r="F101" s="265"/>
      <c r="G101" s="265"/>
      <c r="H101" s="265"/>
      <c r="I101" s="265"/>
      <c r="J101" s="265"/>
      <c r="K101" s="266"/>
    </row>
    <row r="102" ht="45" customHeight="1">
      <c r="B102" s="267"/>
      <c r="C102" s="268" t="s">
        <v>527</v>
      </c>
      <c r="D102" s="268"/>
      <c r="E102" s="268"/>
      <c r="F102" s="268"/>
      <c r="G102" s="268"/>
      <c r="H102" s="268"/>
      <c r="I102" s="268"/>
      <c r="J102" s="268"/>
      <c r="K102" s="269"/>
    </row>
    <row r="103" ht="17.25" customHeight="1">
      <c r="B103" s="267"/>
      <c r="C103" s="270" t="s">
        <v>482</v>
      </c>
      <c r="D103" s="270"/>
      <c r="E103" s="270"/>
      <c r="F103" s="270" t="s">
        <v>483</v>
      </c>
      <c r="G103" s="271"/>
      <c r="H103" s="270" t="s">
        <v>57</v>
      </c>
      <c r="I103" s="270" t="s">
        <v>60</v>
      </c>
      <c r="J103" s="270" t="s">
        <v>484</v>
      </c>
      <c r="K103" s="269"/>
    </row>
    <row r="104" ht="17.25" customHeight="1">
      <c r="B104" s="267"/>
      <c r="C104" s="272" t="s">
        <v>485</v>
      </c>
      <c r="D104" s="272"/>
      <c r="E104" s="272"/>
      <c r="F104" s="273" t="s">
        <v>486</v>
      </c>
      <c r="G104" s="274"/>
      <c r="H104" s="272"/>
      <c r="I104" s="272"/>
      <c r="J104" s="272" t="s">
        <v>487</v>
      </c>
      <c r="K104" s="269"/>
    </row>
    <row r="105" ht="5.25" customHeight="1">
      <c r="B105" s="267"/>
      <c r="C105" s="270"/>
      <c r="D105" s="270"/>
      <c r="E105" s="270"/>
      <c r="F105" s="270"/>
      <c r="G105" s="286"/>
      <c r="H105" s="270"/>
      <c r="I105" s="270"/>
      <c r="J105" s="270"/>
      <c r="K105" s="269"/>
    </row>
    <row r="106" ht="15" customHeight="1">
      <c r="B106" s="267"/>
      <c r="C106" s="255" t="s">
        <v>56</v>
      </c>
      <c r="D106" s="275"/>
      <c r="E106" s="275"/>
      <c r="F106" s="277" t="s">
        <v>488</v>
      </c>
      <c r="G106" s="286"/>
      <c r="H106" s="255" t="s">
        <v>528</v>
      </c>
      <c r="I106" s="255" t="s">
        <v>490</v>
      </c>
      <c r="J106" s="255">
        <v>20</v>
      </c>
      <c r="K106" s="269"/>
    </row>
    <row r="107" ht="15" customHeight="1">
      <c r="B107" s="267"/>
      <c r="C107" s="255" t="s">
        <v>491</v>
      </c>
      <c r="D107" s="255"/>
      <c r="E107" s="255"/>
      <c r="F107" s="277" t="s">
        <v>488</v>
      </c>
      <c r="G107" s="255"/>
      <c r="H107" s="255" t="s">
        <v>528</v>
      </c>
      <c r="I107" s="255" t="s">
        <v>490</v>
      </c>
      <c r="J107" s="255">
        <v>120</v>
      </c>
      <c r="K107" s="269"/>
    </row>
    <row r="108" ht="15" customHeight="1">
      <c r="B108" s="278"/>
      <c r="C108" s="255" t="s">
        <v>493</v>
      </c>
      <c r="D108" s="255"/>
      <c r="E108" s="255"/>
      <c r="F108" s="277" t="s">
        <v>494</v>
      </c>
      <c r="G108" s="255"/>
      <c r="H108" s="255" t="s">
        <v>528</v>
      </c>
      <c r="I108" s="255" t="s">
        <v>490</v>
      </c>
      <c r="J108" s="255">
        <v>50</v>
      </c>
      <c r="K108" s="269"/>
    </row>
    <row r="109" ht="15" customHeight="1">
      <c r="B109" s="278"/>
      <c r="C109" s="255" t="s">
        <v>496</v>
      </c>
      <c r="D109" s="255"/>
      <c r="E109" s="255"/>
      <c r="F109" s="277" t="s">
        <v>488</v>
      </c>
      <c r="G109" s="255"/>
      <c r="H109" s="255" t="s">
        <v>528</v>
      </c>
      <c r="I109" s="255" t="s">
        <v>498</v>
      </c>
      <c r="J109" s="255"/>
      <c r="K109" s="269"/>
    </row>
    <row r="110" ht="15" customHeight="1">
      <c r="B110" s="278"/>
      <c r="C110" s="255" t="s">
        <v>507</v>
      </c>
      <c r="D110" s="255"/>
      <c r="E110" s="255"/>
      <c r="F110" s="277" t="s">
        <v>494</v>
      </c>
      <c r="G110" s="255"/>
      <c r="H110" s="255" t="s">
        <v>528</v>
      </c>
      <c r="I110" s="255" t="s">
        <v>490</v>
      </c>
      <c r="J110" s="255">
        <v>50</v>
      </c>
      <c r="K110" s="269"/>
    </row>
    <row r="111" ht="15" customHeight="1">
      <c r="B111" s="278"/>
      <c r="C111" s="255" t="s">
        <v>515</v>
      </c>
      <c r="D111" s="255"/>
      <c r="E111" s="255"/>
      <c r="F111" s="277" t="s">
        <v>494</v>
      </c>
      <c r="G111" s="255"/>
      <c r="H111" s="255" t="s">
        <v>528</v>
      </c>
      <c r="I111" s="255" t="s">
        <v>490</v>
      </c>
      <c r="J111" s="255">
        <v>50</v>
      </c>
      <c r="K111" s="269"/>
    </row>
    <row r="112" ht="15" customHeight="1">
      <c r="B112" s="278"/>
      <c r="C112" s="255" t="s">
        <v>513</v>
      </c>
      <c r="D112" s="255"/>
      <c r="E112" s="255"/>
      <c r="F112" s="277" t="s">
        <v>494</v>
      </c>
      <c r="G112" s="255"/>
      <c r="H112" s="255" t="s">
        <v>528</v>
      </c>
      <c r="I112" s="255" t="s">
        <v>490</v>
      </c>
      <c r="J112" s="255">
        <v>50</v>
      </c>
      <c r="K112" s="269"/>
    </row>
    <row r="113" ht="15" customHeight="1">
      <c r="B113" s="278"/>
      <c r="C113" s="255" t="s">
        <v>56</v>
      </c>
      <c r="D113" s="255"/>
      <c r="E113" s="255"/>
      <c r="F113" s="277" t="s">
        <v>488</v>
      </c>
      <c r="G113" s="255"/>
      <c r="H113" s="255" t="s">
        <v>529</v>
      </c>
      <c r="I113" s="255" t="s">
        <v>490</v>
      </c>
      <c r="J113" s="255">
        <v>20</v>
      </c>
      <c r="K113" s="269"/>
    </row>
    <row r="114" ht="15" customHeight="1">
      <c r="B114" s="278"/>
      <c r="C114" s="255" t="s">
        <v>530</v>
      </c>
      <c r="D114" s="255"/>
      <c r="E114" s="255"/>
      <c r="F114" s="277" t="s">
        <v>488</v>
      </c>
      <c r="G114" s="255"/>
      <c r="H114" s="255" t="s">
        <v>531</v>
      </c>
      <c r="I114" s="255" t="s">
        <v>490</v>
      </c>
      <c r="J114" s="255">
        <v>120</v>
      </c>
      <c r="K114" s="269"/>
    </row>
    <row r="115" ht="15" customHeight="1">
      <c r="B115" s="278"/>
      <c r="C115" s="255" t="s">
        <v>41</v>
      </c>
      <c r="D115" s="255"/>
      <c r="E115" s="255"/>
      <c r="F115" s="277" t="s">
        <v>488</v>
      </c>
      <c r="G115" s="255"/>
      <c r="H115" s="255" t="s">
        <v>532</v>
      </c>
      <c r="I115" s="255" t="s">
        <v>523</v>
      </c>
      <c r="J115" s="255"/>
      <c r="K115" s="269"/>
    </row>
    <row r="116" ht="15" customHeight="1">
      <c r="B116" s="278"/>
      <c r="C116" s="255" t="s">
        <v>51</v>
      </c>
      <c r="D116" s="255"/>
      <c r="E116" s="255"/>
      <c r="F116" s="277" t="s">
        <v>488</v>
      </c>
      <c r="G116" s="255"/>
      <c r="H116" s="255" t="s">
        <v>533</v>
      </c>
      <c r="I116" s="255" t="s">
        <v>523</v>
      </c>
      <c r="J116" s="255"/>
      <c r="K116" s="269"/>
    </row>
    <row r="117" ht="15" customHeight="1">
      <c r="B117" s="278"/>
      <c r="C117" s="255" t="s">
        <v>60</v>
      </c>
      <c r="D117" s="255"/>
      <c r="E117" s="255"/>
      <c r="F117" s="277" t="s">
        <v>488</v>
      </c>
      <c r="G117" s="255"/>
      <c r="H117" s="255" t="s">
        <v>534</v>
      </c>
      <c r="I117" s="255" t="s">
        <v>535</v>
      </c>
      <c r="J117" s="255"/>
      <c r="K117" s="269"/>
    </row>
    <row r="118" ht="15" customHeight="1">
      <c r="B118" s="281"/>
      <c r="C118" s="287"/>
      <c r="D118" s="287"/>
      <c r="E118" s="287"/>
      <c r="F118" s="287"/>
      <c r="G118" s="287"/>
      <c r="H118" s="287"/>
      <c r="I118" s="287"/>
      <c r="J118" s="287"/>
      <c r="K118" s="283"/>
    </row>
    <row r="119" ht="18.75" customHeight="1">
      <c r="B119" s="288"/>
      <c r="C119" s="252"/>
      <c r="D119" s="252"/>
      <c r="E119" s="252"/>
      <c r="F119" s="289"/>
      <c r="G119" s="252"/>
      <c r="H119" s="252"/>
      <c r="I119" s="252"/>
      <c r="J119" s="252"/>
      <c r="K119" s="288"/>
    </row>
    <row r="120" ht="18.75" customHeight="1">
      <c r="B120" s="263"/>
      <c r="C120" s="263"/>
      <c r="D120" s="263"/>
      <c r="E120" s="263"/>
      <c r="F120" s="263"/>
      <c r="G120" s="263"/>
      <c r="H120" s="263"/>
      <c r="I120" s="263"/>
      <c r="J120" s="263"/>
      <c r="K120" s="263"/>
    </row>
    <row r="121" ht="7.5" customHeight="1">
      <c r="B121" s="290"/>
      <c r="C121" s="291"/>
      <c r="D121" s="291"/>
      <c r="E121" s="291"/>
      <c r="F121" s="291"/>
      <c r="G121" s="291"/>
      <c r="H121" s="291"/>
      <c r="I121" s="291"/>
      <c r="J121" s="291"/>
      <c r="K121" s="292"/>
    </row>
    <row r="122" ht="45" customHeight="1">
      <c r="B122" s="293"/>
      <c r="C122" s="246" t="s">
        <v>536</v>
      </c>
      <c r="D122" s="246"/>
      <c r="E122" s="246"/>
      <c r="F122" s="246"/>
      <c r="G122" s="246"/>
      <c r="H122" s="246"/>
      <c r="I122" s="246"/>
      <c r="J122" s="246"/>
      <c r="K122" s="294"/>
    </row>
    <row r="123" ht="17.25" customHeight="1">
      <c r="B123" s="295"/>
      <c r="C123" s="270" t="s">
        <v>482</v>
      </c>
      <c r="D123" s="270"/>
      <c r="E123" s="270"/>
      <c r="F123" s="270" t="s">
        <v>483</v>
      </c>
      <c r="G123" s="271"/>
      <c r="H123" s="270" t="s">
        <v>57</v>
      </c>
      <c r="I123" s="270" t="s">
        <v>60</v>
      </c>
      <c r="J123" s="270" t="s">
        <v>484</v>
      </c>
      <c r="K123" s="296"/>
    </row>
    <row r="124" ht="17.25" customHeight="1">
      <c r="B124" s="295"/>
      <c r="C124" s="272" t="s">
        <v>485</v>
      </c>
      <c r="D124" s="272"/>
      <c r="E124" s="272"/>
      <c r="F124" s="273" t="s">
        <v>486</v>
      </c>
      <c r="G124" s="274"/>
      <c r="H124" s="272"/>
      <c r="I124" s="272"/>
      <c r="J124" s="272" t="s">
        <v>487</v>
      </c>
      <c r="K124" s="296"/>
    </row>
    <row r="125" ht="5.25" customHeight="1">
      <c r="B125" s="297"/>
      <c r="C125" s="275"/>
      <c r="D125" s="275"/>
      <c r="E125" s="275"/>
      <c r="F125" s="275"/>
      <c r="G125" s="255"/>
      <c r="H125" s="275"/>
      <c r="I125" s="275"/>
      <c r="J125" s="275"/>
      <c r="K125" s="298"/>
    </row>
    <row r="126" ht="15" customHeight="1">
      <c r="B126" s="297"/>
      <c r="C126" s="255" t="s">
        <v>491</v>
      </c>
      <c r="D126" s="275"/>
      <c r="E126" s="275"/>
      <c r="F126" s="277" t="s">
        <v>488</v>
      </c>
      <c r="G126" s="255"/>
      <c r="H126" s="255" t="s">
        <v>528</v>
      </c>
      <c r="I126" s="255" t="s">
        <v>490</v>
      </c>
      <c r="J126" s="255">
        <v>120</v>
      </c>
      <c r="K126" s="299"/>
    </row>
    <row r="127" ht="15" customHeight="1">
      <c r="B127" s="297"/>
      <c r="C127" s="255" t="s">
        <v>537</v>
      </c>
      <c r="D127" s="255"/>
      <c r="E127" s="255"/>
      <c r="F127" s="277" t="s">
        <v>488</v>
      </c>
      <c r="G127" s="255"/>
      <c r="H127" s="255" t="s">
        <v>538</v>
      </c>
      <c r="I127" s="255" t="s">
        <v>490</v>
      </c>
      <c r="J127" s="255" t="s">
        <v>539</v>
      </c>
      <c r="K127" s="299"/>
    </row>
    <row r="128" ht="15" customHeight="1">
      <c r="B128" s="297"/>
      <c r="C128" s="255" t="s">
        <v>436</v>
      </c>
      <c r="D128" s="255"/>
      <c r="E128" s="255"/>
      <c r="F128" s="277" t="s">
        <v>488</v>
      </c>
      <c r="G128" s="255"/>
      <c r="H128" s="255" t="s">
        <v>540</v>
      </c>
      <c r="I128" s="255" t="s">
        <v>490</v>
      </c>
      <c r="J128" s="255" t="s">
        <v>539</v>
      </c>
      <c r="K128" s="299"/>
    </row>
    <row r="129" ht="15" customHeight="1">
      <c r="B129" s="297"/>
      <c r="C129" s="255" t="s">
        <v>499</v>
      </c>
      <c r="D129" s="255"/>
      <c r="E129" s="255"/>
      <c r="F129" s="277" t="s">
        <v>494</v>
      </c>
      <c r="G129" s="255"/>
      <c r="H129" s="255" t="s">
        <v>500</v>
      </c>
      <c r="I129" s="255" t="s">
        <v>490</v>
      </c>
      <c r="J129" s="255">
        <v>15</v>
      </c>
      <c r="K129" s="299"/>
    </row>
    <row r="130" ht="15" customHeight="1">
      <c r="B130" s="297"/>
      <c r="C130" s="279" t="s">
        <v>501</v>
      </c>
      <c r="D130" s="279"/>
      <c r="E130" s="279"/>
      <c r="F130" s="280" t="s">
        <v>494</v>
      </c>
      <c r="G130" s="279"/>
      <c r="H130" s="279" t="s">
        <v>502</v>
      </c>
      <c r="I130" s="279" t="s">
        <v>490</v>
      </c>
      <c r="J130" s="279">
        <v>15</v>
      </c>
      <c r="K130" s="299"/>
    </row>
    <row r="131" ht="15" customHeight="1">
      <c r="B131" s="297"/>
      <c r="C131" s="279" t="s">
        <v>503</v>
      </c>
      <c r="D131" s="279"/>
      <c r="E131" s="279"/>
      <c r="F131" s="280" t="s">
        <v>494</v>
      </c>
      <c r="G131" s="279"/>
      <c r="H131" s="279" t="s">
        <v>504</v>
      </c>
      <c r="I131" s="279" t="s">
        <v>490</v>
      </c>
      <c r="J131" s="279">
        <v>20</v>
      </c>
      <c r="K131" s="299"/>
    </row>
    <row r="132" ht="15" customHeight="1">
      <c r="B132" s="297"/>
      <c r="C132" s="279" t="s">
        <v>505</v>
      </c>
      <c r="D132" s="279"/>
      <c r="E132" s="279"/>
      <c r="F132" s="280" t="s">
        <v>494</v>
      </c>
      <c r="G132" s="279"/>
      <c r="H132" s="279" t="s">
        <v>506</v>
      </c>
      <c r="I132" s="279" t="s">
        <v>490</v>
      </c>
      <c r="J132" s="279">
        <v>20</v>
      </c>
      <c r="K132" s="299"/>
    </row>
    <row r="133" ht="15" customHeight="1">
      <c r="B133" s="297"/>
      <c r="C133" s="255" t="s">
        <v>493</v>
      </c>
      <c r="D133" s="255"/>
      <c r="E133" s="255"/>
      <c r="F133" s="277" t="s">
        <v>494</v>
      </c>
      <c r="G133" s="255"/>
      <c r="H133" s="255" t="s">
        <v>528</v>
      </c>
      <c r="I133" s="255" t="s">
        <v>490</v>
      </c>
      <c r="J133" s="255">
        <v>50</v>
      </c>
      <c r="K133" s="299"/>
    </row>
    <row r="134" ht="15" customHeight="1">
      <c r="B134" s="297"/>
      <c r="C134" s="255" t="s">
        <v>507</v>
      </c>
      <c r="D134" s="255"/>
      <c r="E134" s="255"/>
      <c r="F134" s="277" t="s">
        <v>494</v>
      </c>
      <c r="G134" s="255"/>
      <c r="H134" s="255" t="s">
        <v>528</v>
      </c>
      <c r="I134" s="255" t="s">
        <v>490</v>
      </c>
      <c r="J134" s="255">
        <v>50</v>
      </c>
      <c r="K134" s="299"/>
    </row>
    <row r="135" ht="15" customHeight="1">
      <c r="B135" s="297"/>
      <c r="C135" s="255" t="s">
        <v>513</v>
      </c>
      <c r="D135" s="255"/>
      <c r="E135" s="255"/>
      <c r="F135" s="277" t="s">
        <v>494</v>
      </c>
      <c r="G135" s="255"/>
      <c r="H135" s="255" t="s">
        <v>528</v>
      </c>
      <c r="I135" s="255" t="s">
        <v>490</v>
      </c>
      <c r="J135" s="255">
        <v>50</v>
      </c>
      <c r="K135" s="299"/>
    </row>
    <row r="136" ht="15" customHeight="1">
      <c r="B136" s="297"/>
      <c r="C136" s="255" t="s">
        <v>515</v>
      </c>
      <c r="D136" s="255"/>
      <c r="E136" s="255"/>
      <c r="F136" s="277" t="s">
        <v>494</v>
      </c>
      <c r="G136" s="255"/>
      <c r="H136" s="255" t="s">
        <v>528</v>
      </c>
      <c r="I136" s="255" t="s">
        <v>490</v>
      </c>
      <c r="J136" s="255">
        <v>50</v>
      </c>
      <c r="K136" s="299"/>
    </row>
    <row r="137" ht="15" customHeight="1">
      <c r="B137" s="297"/>
      <c r="C137" s="255" t="s">
        <v>516</v>
      </c>
      <c r="D137" s="255"/>
      <c r="E137" s="255"/>
      <c r="F137" s="277" t="s">
        <v>494</v>
      </c>
      <c r="G137" s="255"/>
      <c r="H137" s="255" t="s">
        <v>541</v>
      </c>
      <c r="I137" s="255" t="s">
        <v>490</v>
      </c>
      <c r="J137" s="255">
        <v>255</v>
      </c>
      <c r="K137" s="299"/>
    </row>
    <row r="138" ht="15" customHeight="1">
      <c r="B138" s="297"/>
      <c r="C138" s="255" t="s">
        <v>518</v>
      </c>
      <c r="D138" s="255"/>
      <c r="E138" s="255"/>
      <c r="F138" s="277" t="s">
        <v>488</v>
      </c>
      <c r="G138" s="255"/>
      <c r="H138" s="255" t="s">
        <v>542</v>
      </c>
      <c r="I138" s="255" t="s">
        <v>520</v>
      </c>
      <c r="J138" s="255"/>
      <c r="K138" s="299"/>
    </row>
    <row r="139" ht="15" customHeight="1">
      <c r="B139" s="297"/>
      <c r="C139" s="255" t="s">
        <v>521</v>
      </c>
      <c r="D139" s="255"/>
      <c r="E139" s="255"/>
      <c r="F139" s="277" t="s">
        <v>488</v>
      </c>
      <c r="G139" s="255"/>
      <c r="H139" s="255" t="s">
        <v>543</v>
      </c>
      <c r="I139" s="255" t="s">
        <v>523</v>
      </c>
      <c r="J139" s="255"/>
      <c r="K139" s="299"/>
    </row>
    <row r="140" ht="15" customHeight="1">
      <c r="B140" s="297"/>
      <c r="C140" s="255" t="s">
        <v>524</v>
      </c>
      <c r="D140" s="255"/>
      <c r="E140" s="255"/>
      <c r="F140" s="277" t="s">
        <v>488</v>
      </c>
      <c r="G140" s="255"/>
      <c r="H140" s="255" t="s">
        <v>524</v>
      </c>
      <c r="I140" s="255" t="s">
        <v>523</v>
      </c>
      <c r="J140" s="255"/>
      <c r="K140" s="299"/>
    </row>
    <row r="141" ht="15" customHeight="1">
      <c r="B141" s="297"/>
      <c r="C141" s="255" t="s">
        <v>41</v>
      </c>
      <c r="D141" s="255"/>
      <c r="E141" s="255"/>
      <c r="F141" s="277" t="s">
        <v>488</v>
      </c>
      <c r="G141" s="255"/>
      <c r="H141" s="255" t="s">
        <v>544</v>
      </c>
      <c r="I141" s="255" t="s">
        <v>523</v>
      </c>
      <c r="J141" s="255"/>
      <c r="K141" s="299"/>
    </row>
    <row r="142" ht="15" customHeight="1">
      <c r="B142" s="297"/>
      <c r="C142" s="255" t="s">
        <v>545</v>
      </c>
      <c r="D142" s="255"/>
      <c r="E142" s="255"/>
      <c r="F142" s="277" t="s">
        <v>488</v>
      </c>
      <c r="G142" s="255"/>
      <c r="H142" s="255" t="s">
        <v>546</v>
      </c>
      <c r="I142" s="255" t="s">
        <v>523</v>
      </c>
      <c r="J142" s="255"/>
      <c r="K142" s="299"/>
    </row>
    <row r="143" ht="15" customHeight="1">
      <c r="B143" s="300"/>
      <c r="C143" s="301"/>
      <c r="D143" s="301"/>
      <c r="E143" s="301"/>
      <c r="F143" s="301"/>
      <c r="G143" s="301"/>
      <c r="H143" s="301"/>
      <c r="I143" s="301"/>
      <c r="J143" s="301"/>
      <c r="K143" s="302"/>
    </row>
    <row r="144" ht="18.75" customHeight="1">
      <c r="B144" s="252"/>
      <c r="C144" s="252"/>
      <c r="D144" s="252"/>
      <c r="E144" s="252"/>
      <c r="F144" s="289"/>
      <c r="G144" s="252"/>
      <c r="H144" s="252"/>
      <c r="I144" s="252"/>
      <c r="J144" s="252"/>
      <c r="K144" s="252"/>
    </row>
    <row r="145" ht="18.75" customHeight="1">
      <c r="B145" s="263"/>
      <c r="C145" s="263"/>
      <c r="D145" s="263"/>
      <c r="E145" s="263"/>
      <c r="F145" s="263"/>
      <c r="G145" s="263"/>
      <c r="H145" s="263"/>
      <c r="I145" s="263"/>
      <c r="J145" s="263"/>
      <c r="K145" s="263"/>
    </row>
    <row r="146" ht="7.5" customHeight="1">
      <c r="B146" s="264"/>
      <c r="C146" s="265"/>
      <c r="D146" s="265"/>
      <c r="E146" s="265"/>
      <c r="F146" s="265"/>
      <c r="G146" s="265"/>
      <c r="H146" s="265"/>
      <c r="I146" s="265"/>
      <c r="J146" s="265"/>
      <c r="K146" s="266"/>
    </row>
    <row r="147" ht="45" customHeight="1">
      <c r="B147" s="267"/>
      <c r="C147" s="268" t="s">
        <v>547</v>
      </c>
      <c r="D147" s="268"/>
      <c r="E147" s="268"/>
      <c r="F147" s="268"/>
      <c r="G147" s="268"/>
      <c r="H147" s="268"/>
      <c r="I147" s="268"/>
      <c r="J147" s="268"/>
      <c r="K147" s="269"/>
    </row>
    <row r="148" ht="17.25" customHeight="1">
      <c r="B148" s="267"/>
      <c r="C148" s="270" t="s">
        <v>482</v>
      </c>
      <c r="D148" s="270"/>
      <c r="E148" s="270"/>
      <c r="F148" s="270" t="s">
        <v>483</v>
      </c>
      <c r="G148" s="271"/>
      <c r="H148" s="270" t="s">
        <v>57</v>
      </c>
      <c r="I148" s="270" t="s">
        <v>60</v>
      </c>
      <c r="J148" s="270" t="s">
        <v>484</v>
      </c>
      <c r="K148" s="269"/>
    </row>
    <row r="149" ht="17.25" customHeight="1">
      <c r="B149" s="267"/>
      <c r="C149" s="272" t="s">
        <v>485</v>
      </c>
      <c r="D149" s="272"/>
      <c r="E149" s="272"/>
      <c r="F149" s="273" t="s">
        <v>486</v>
      </c>
      <c r="G149" s="274"/>
      <c r="H149" s="272"/>
      <c r="I149" s="272"/>
      <c r="J149" s="272" t="s">
        <v>487</v>
      </c>
      <c r="K149" s="269"/>
    </row>
    <row r="150" ht="5.25" customHeight="1">
      <c r="B150" s="278"/>
      <c r="C150" s="275"/>
      <c r="D150" s="275"/>
      <c r="E150" s="275"/>
      <c r="F150" s="275"/>
      <c r="G150" s="276"/>
      <c r="H150" s="275"/>
      <c r="I150" s="275"/>
      <c r="J150" s="275"/>
      <c r="K150" s="299"/>
    </row>
    <row r="151" ht="15" customHeight="1">
      <c r="B151" s="278"/>
      <c r="C151" s="303" t="s">
        <v>491</v>
      </c>
      <c r="D151" s="255"/>
      <c r="E151" s="255"/>
      <c r="F151" s="304" t="s">
        <v>488</v>
      </c>
      <c r="G151" s="255"/>
      <c r="H151" s="303" t="s">
        <v>528</v>
      </c>
      <c r="I151" s="303" t="s">
        <v>490</v>
      </c>
      <c r="J151" s="303">
        <v>120</v>
      </c>
      <c r="K151" s="299"/>
    </row>
    <row r="152" ht="15" customHeight="1">
      <c r="B152" s="278"/>
      <c r="C152" s="303" t="s">
        <v>537</v>
      </c>
      <c r="D152" s="255"/>
      <c r="E152" s="255"/>
      <c r="F152" s="304" t="s">
        <v>488</v>
      </c>
      <c r="G152" s="255"/>
      <c r="H152" s="303" t="s">
        <v>548</v>
      </c>
      <c r="I152" s="303" t="s">
        <v>490</v>
      </c>
      <c r="J152" s="303" t="s">
        <v>539</v>
      </c>
      <c r="K152" s="299"/>
    </row>
    <row r="153" ht="15" customHeight="1">
      <c r="B153" s="278"/>
      <c r="C153" s="303" t="s">
        <v>436</v>
      </c>
      <c r="D153" s="255"/>
      <c r="E153" s="255"/>
      <c r="F153" s="304" t="s">
        <v>488</v>
      </c>
      <c r="G153" s="255"/>
      <c r="H153" s="303" t="s">
        <v>549</v>
      </c>
      <c r="I153" s="303" t="s">
        <v>490</v>
      </c>
      <c r="J153" s="303" t="s">
        <v>539</v>
      </c>
      <c r="K153" s="299"/>
    </row>
    <row r="154" ht="15" customHeight="1">
      <c r="B154" s="278"/>
      <c r="C154" s="303" t="s">
        <v>493</v>
      </c>
      <c r="D154" s="255"/>
      <c r="E154" s="255"/>
      <c r="F154" s="304" t="s">
        <v>494</v>
      </c>
      <c r="G154" s="255"/>
      <c r="H154" s="303" t="s">
        <v>528</v>
      </c>
      <c r="I154" s="303" t="s">
        <v>490</v>
      </c>
      <c r="J154" s="303">
        <v>50</v>
      </c>
      <c r="K154" s="299"/>
    </row>
    <row r="155" ht="15" customHeight="1">
      <c r="B155" s="278"/>
      <c r="C155" s="303" t="s">
        <v>496</v>
      </c>
      <c r="D155" s="255"/>
      <c r="E155" s="255"/>
      <c r="F155" s="304" t="s">
        <v>488</v>
      </c>
      <c r="G155" s="255"/>
      <c r="H155" s="303" t="s">
        <v>528</v>
      </c>
      <c r="I155" s="303" t="s">
        <v>498</v>
      </c>
      <c r="J155" s="303"/>
      <c r="K155" s="299"/>
    </row>
    <row r="156" ht="15" customHeight="1">
      <c r="B156" s="278"/>
      <c r="C156" s="303" t="s">
        <v>507</v>
      </c>
      <c r="D156" s="255"/>
      <c r="E156" s="255"/>
      <c r="F156" s="304" t="s">
        <v>494</v>
      </c>
      <c r="G156" s="255"/>
      <c r="H156" s="303" t="s">
        <v>528</v>
      </c>
      <c r="I156" s="303" t="s">
        <v>490</v>
      </c>
      <c r="J156" s="303">
        <v>50</v>
      </c>
      <c r="K156" s="299"/>
    </row>
    <row r="157" ht="15" customHeight="1">
      <c r="B157" s="278"/>
      <c r="C157" s="303" t="s">
        <v>515</v>
      </c>
      <c r="D157" s="255"/>
      <c r="E157" s="255"/>
      <c r="F157" s="304" t="s">
        <v>494</v>
      </c>
      <c r="G157" s="255"/>
      <c r="H157" s="303" t="s">
        <v>528</v>
      </c>
      <c r="I157" s="303" t="s">
        <v>490</v>
      </c>
      <c r="J157" s="303">
        <v>50</v>
      </c>
      <c r="K157" s="299"/>
    </row>
    <row r="158" ht="15" customHeight="1">
      <c r="B158" s="278"/>
      <c r="C158" s="303" t="s">
        <v>513</v>
      </c>
      <c r="D158" s="255"/>
      <c r="E158" s="255"/>
      <c r="F158" s="304" t="s">
        <v>494</v>
      </c>
      <c r="G158" s="255"/>
      <c r="H158" s="303" t="s">
        <v>528</v>
      </c>
      <c r="I158" s="303" t="s">
        <v>490</v>
      </c>
      <c r="J158" s="303">
        <v>50</v>
      </c>
      <c r="K158" s="299"/>
    </row>
    <row r="159" ht="15" customHeight="1">
      <c r="B159" s="278"/>
      <c r="C159" s="303" t="s">
        <v>94</v>
      </c>
      <c r="D159" s="255"/>
      <c r="E159" s="255"/>
      <c r="F159" s="304" t="s">
        <v>488</v>
      </c>
      <c r="G159" s="255"/>
      <c r="H159" s="303" t="s">
        <v>550</v>
      </c>
      <c r="I159" s="303" t="s">
        <v>490</v>
      </c>
      <c r="J159" s="303" t="s">
        <v>551</v>
      </c>
      <c r="K159" s="299"/>
    </row>
    <row r="160" ht="15" customHeight="1">
      <c r="B160" s="278"/>
      <c r="C160" s="303" t="s">
        <v>552</v>
      </c>
      <c r="D160" s="255"/>
      <c r="E160" s="255"/>
      <c r="F160" s="304" t="s">
        <v>488</v>
      </c>
      <c r="G160" s="255"/>
      <c r="H160" s="303" t="s">
        <v>553</v>
      </c>
      <c r="I160" s="303" t="s">
        <v>523</v>
      </c>
      <c r="J160" s="303"/>
      <c r="K160" s="299"/>
    </row>
    <row r="161" ht="15" customHeight="1">
      <c r="B161" s="305"/>
      <c r="C161" s="287"/>
      <c r="D161" s="287"/>
      <c r="E161" s="287"/>
      <c r="F161" s="287"/>
      <c r="G161" s="287"/>
      <c r="H161" s="287"/>
      <c r="I161" s="287"/>
      <c r="J161" s="287"/>
      <c r="K161" s="306"/>
    </row>
    <row r="162" ht="18.75" customHeight="1">
      <c r="B162" s="252"/>
      <c r="C162" s="255"/>
      <c r="D162" s="255"/>
      <c r="E162" s="255"/>
      <c r="F162" s="277"/>
      <c r="G162" s="255"/>
      <c r="H162" s="255"/>
      <c r="I162" s="255"/>
      <c r="J162" s="255"/>
      <c r="K162" s="252"/>
    </row>
    <row r="163" ht="18.75" customHeight="1">
      <c r="B163" s="263"/>
      <c r="C163" s="263"/>
      <c r="D163" s="263"/>
      <c r="E163" s="263"/>
      <c r="F163" s="263"/>
      <c r="G163" s="263"/>
      <c r="H163" s="263"/>
      <c r="I163" s="263"/>
      <c r="J163" s="263"/>
      <c r="K163" s="263"/>
    </row>
    <row r="164" ht="7.5" customHeight="1">
      <c r="B164" s="242"/>
      <c r="C164" s="243"/>
      <c r="D164" s="243"/>
      <c r="E164" s="243"/>
      <c r="F164" s="243"/>
      <c r="G164" s="243"/>
      <c r="H164" s="243"/>
      <c r="I164" s="243"/>
      <c r="J164" s="243"/>
      <c r="K164" s="244"/>
    </row>
    <row r="165" ht="45" customHeight="1">
      <c r="B165" s="245"/>
      <c r="C165" s="246" t="s">
        <v>554</v>
      </c>
      <c r="D165" s="246"/>
      <c r="E165" s="246"/>
      <c r="F165" s="246"/>
      <c r="G165" s="246"/>
      <c r="H165" s="246"/>
      <c r="I165" s="246"/>
      <c r="J165" s="246"/>
      <c r="K165" s="247"/>
    </row>
    <row r="166" ht="17.25" customHeight="1">
      <c r="B166" s="245"/>
      <c r="C166" s="270" t="s">
        <v>482</v>
      </c>
      <c r="D166" s="270"/>
      <c r="E166" s="270"/>
      <c r="F166" s="270" t="s">
        <v>483</v>
      </c>
      <c r="G166" s="307"/>
      <c r="H166" s="308" t="s">
        <v>57</v>
      </c>
      <c r="I166" s="308" t="s">
        <v>60</v>
      </c>
      <c r="J166" s="270" t="s">
        <v>484</v>
      </c>
      <c r="K166" s="247"/>
    </row>
    <row r="167" ht="17.25" customHeight="1">
      <c r="B167" s="248"/>
      <c r="C167" s="272" t="s">
        <v>485</v>
      </c>
      <c r="D167" s="272"/>
      <c r="E167" s="272"/>
      <c r="F167" s="273" t="s">
        <v>486</v>
      </c>
      <c r="G167" s="309"/>
      <c r="H167" s="310"/>
      <c r="I167" s="310"/>
      <c r="J167" s="272" t="s">
        <v>487</v>
      </c>
      <c r="K167" s="250"/>
    </row>
    <row r="168" ht="5.25" customHeight="1">
      <c r="B168" s="278"/>
      <c r="C168" s="275"/>
      <c r="D168" s="275"/>
      <c r="E168" s="275"/>
      <c r="F168" s="275"/>
      <c r="G168" s="276"/>
      <c r="H168" s="275"/>
      <c r="I168" s="275"/>
      <c r="J168" s="275"/>
      <c r="K168" s="299"/>
    </row>
    <row r="169" ht="15" customHeight="1">
      <c r="B169" s="278"/>
      <c r="C169" s="255" t="s">
        <v>491</v>
      </c>
      <c r="D169" s="255"/>
      <c r="E169" s="255"/>
      <c r="F169" s="277" t="s">
        <v>488</v>
      </c>
      <c r="G169" s="255"/>
      <c r="H169" s="255" t="s">
        <v>528</v>
      </c>
      <c r="I169" s="255" t="s">
        <v>490</v>
      </c>
      <c r="J169" s="255">
        <v>120</v>
      </c>
      <c r="K169" s="299"/>
    </row>
    <row r="170" ht="15" customHeight="1">
      <c r="B170" s="278"/>
      <c r="C170" s="255" t="s">
        <v>537</v>
      </c>
      <c r="D170" s="255"/>
      <c r="E170" s="255"/>
      <c r="F170" s="277" t="s">
        <v>488</v>
      </c>
      <c r="G170" s="255"/>
      <c r="H170" s="255" t="s">
        <v>538</v>
      </c>
      <c r="I170" s="255" t="s">
        <v>490</v>
      </c>
      <c r="J170" s="255" t="s">
        <v>539</v>
      </c>
      <c r="K170" s="299"/>
    </row>
    <row r="171" ht="15" customHeight="1">
      <c r="B171" s="278"/>
      <c r="C171" s="255" t="s">
        <v>436</v>
      </c>
      <c r="D171" s="255"/>
      <c r="E171" s="255"/>
      <c r="F171" s="277" t="s">
        <v>488</v>
      </c>
      <c r="G171" s="255"/>
      <c r="H171" s="255" t="s">
        <v>555</v>
      </c>
      <c r="I171" s="255" t="s">
        <v>490</v>
      </c>
      <c r="J171" s="255" t="s">
        <v>539</v>
      </c>
      <c r="K171" s="299"/>
    </row>
    <row r="172" ht="15" customHeight="1">
      <c r="B172" s="278"/>
      <c r="C172" s="255" t="s">
        <v>493</v>
      </c>
      <c r="D172" s="255"/>
      <c r="E172" s="255"/>
      <c r="F172" s="277" t="s">
        <v>494</v>
      </c>
      <c r="G172" s="255"/>
      <c r="H172" s="255" t="s">
        <v>555</v>
      </c>
      <c r="I172" s="255" t="s">
        <v>490</v>
      </c>
      <c r="J172" s="255">
        <v>50</v>
      </c>
      <c r="K172" s="299"/>
    </row>
    <row r="173" ht="15" customHeight="1">
      <c r="B173" s="278"/>
      <c r="C173" s="255" t="s">
        <v>496</v>
      </c>
      <c r="D173" s="255"/>
      <c r="E173" s="255"/>
      <c r="F173" s="277" t="s">
        <v>488</v>
      </c>
      <c r="G173" s="255"/>
      <c r="H173" s="255" t="s">
        <v>555</v>
      </c>
      <c r="I173" s="255" t="s">
        <v>498</v>
      </c>
      <c r="J173" s="255"/>
      <c r="K173" s="299"/>
    </row>
    <row r="174" ht="15" customHeight="1">
      <c r="B174" s="278"/>
      <c r="C174" s="255" t="s">
        <v>507</v>
      </c>
      <c r="D174" s="255"/>
      <c r="E174" s="255"/>
      <c r="F174" s="277" t="s">
        <v>494</v>
      </c>
      <c r="G174" s="255"/>
      <c r="H174" s="255" t="s">
        <v>555</v>
      </c>
      <c r="I174" s="255" t="s">
        <v>490</v>
      </c>
      <c r="J174" s="255">
        <v>50</v>
      </c>
      <c r="K174" s="299"/>
    </row>
    <row r="175" ht="15" customHeight="1">
      <c r="B175" s="278"/>
      <c r="C175" s="255" t="s">
        <v>515</v>
      </c>
      <c r="D175" s="255"/>
      <c r="E175" s="255"/>
      <c r="F175" s="277" t="s">
        <v>494</v>
      </c>
      <c r="G175" s="255"/>
      <c r="H175" s="255" t="s">
        <v>555</v>
      </c>
      <c r="I175" s="255" t="s">
        <v>490</v>
      </c>
      <c r="J175" s="255">
        <v>50</v>
      </c>
      <c r="K175" s="299"/>
    </row>
    <row r="176" ht="15" customHeight="1">
      <c r="B176" s="278"/>
      <c r="C176" s="255" t="s">
        <v>513</v>
      </c>
      <c r="D176" s="255"/>
      <c r="E176" s="255"/>
      <c r="F176" s="277" t="s">
        <v>494</v>
      </c>
      <c r="G176" s="255"/>
      <c r="H176" s="255" t="s">
        <v>555</v>
      </c>
      <c r="I176" s="255" t="s">
        <v>490</v>
      </c>
      <c r="J176" s="255">
        <v>50</v>
      </c>
      <c r="K176" s="299"/>
    </row>
    <row r="177" ht="15" customHeight="1">
      <c r="B177" s="278"/>
      <c r="C177" s="255" t="s">
        <v>105</v>
      </c>
      <c r="D177" s="255"/>
      <c r="E177" s="255"/>
      <c r="F177" s="277" t="s">
        <v>488</v>
      </c>
      <c r="G177" s="255"/>
      <c r="H177" s="255" t="s">
        <v>556</v>
      </c>
      <c r="I177" s="255" t="s">
        <v>557</v>
      </c>
      <c r="J177" s="255"/>
      <c r="K177" s="299"/>
    </row>
    <row r="178" ht="15" customHeight="1">
      <c r="B178" s="278"/>
      <c r="C178" s="255" t="s">
        <v>60</v>
      </c>
      <c r="D178" s="255"/>
      <c r="E178" s="255"/>
      <c r="F178" s="277" t="s">
        <v>488</v>
      </c>
      <c r="G178" s="255"/>
      <c r="H178" s="255" t="s">
        <v>558</v>
      </c>
      <c r="I178" s="255" t="s">
        <v>559</v>
      </c>
      <c r="J178" s="255">
        <v>1</v>
      </c>
      <c r="K178" s="299"/>
    </row>
    <row r="179" ht="15" customHeight="1">
      <c r="B179" s="278"/>
      <c r="C179" s="255" t="s">
        <v>56</v>
      </c>
      <c r="D179" s="255"/>
      <c r="E179" s="255"/>
      <c r="F179" s="277" t="s">
        <v>488</v>
      </c>
      <c r="G179" s="255"/>
      <c r="H179" s="255" t="s">
        <v>560</v>
      </c>
      <c r="I179" s="255" t="s">
        <v>490</v>
      </c>
      <c r="J179" s="255">
        <v>20</v>
      </c>
      <c r="K179" s="299"/>
    </row>
    <row r="180" ht="15" customHeight="1">
      <c r="B180" s="278"/>
      <c r="C180" s="255" t="s">
        <v>57</v>
      </c>
      <c r="D180" s="255"/>
      <c r="E180" s="255"/>
      <c r="F180" s="277" t="s">
        <v>488</v>
      </c>
      <c r="G180" s="255"/>
      <c r="H180" s="255" t="s">
        <v>561</v>
      </c>
      <c r="I180" s="255" t="s">
        <v>490</v>
      </c>
      <c r="J180" s="255">
        <v>255</v>
      </c>
      <c r="K180" s="299"/>
    </row>
    <row r="181" ht="15" customHeight="1">
      <c r="B181" s="278"/>
      <c r="C181" s="255" t="s">
        <v>106</v>
      </c>
      <c r="D181" s="255"/>
      <c r="E181" s="255"/>
      <c r="F181" s="277" t="s">
        <v>488</v>
      </c>
      <c r="G181" s="255"/>
      <c r="H181" s="255" t="s">
        <v>452</v>
      </c>
      <c r="I181" s="255" t="s">
        <v>490</v>
      </c>
      <c r="J181" s="255">
        <v>10</v>
      </c>
      <c r="K181" s="299"/>
    </row>
    <row r="182" ht="15" customHeight="1">
      <c r="B182" s="278"/>
      <c r="C182" s="255" t="s">
        <v>107</v>
      </c>
      <c r="D182" s="255"/>
      <c r="E182" s="255"/>
      <c r="F182" s="277" t="s">
        <v>488</v>
      </c>
      <c r="G182" s="255"/>
      <c r="H182" s="255" t="s">
        <v>562</v>
      </c>
      <c r="I182" s="255" t="s">
        <v>523</v>
      </c>
      <c r="J182" s="255"/>
      <c r="K182" s="299"/>
    </row>
    <row r="183" ht="15" customHeight="1">
      <c r="B183" s="278"/>
      <c r="C183" s="255" t="s">
        <v>563</v>
      </c>
      <c r="D183" s="255"/>
      <c r="E183" s="255"/>
      <c r="F183" s="277" t="s">
        <v>488</v>
      </c>
      <c r="G183" s="255"/>
      <c r="H183" s="255" t="s">
        <v>564</v>
      </c>
      <c r="I183" s="255" t="s">
        <v>523</v>
      </c>
      <c r="J183" s="255"/>
      <c r="K183" s="299"/>
    </row>
    <row r="184" ht="15" customHeight="1">
      <c r="B184" s="278"/>
      <c r="C184" s="255" t="s">
        <v>552</v>
      </c>
      <c r="D184" s="255"/>
      <c r="E184" s="255"/>
      <c r="F184" s="277" t="s">
        <v>488</v>
      </c>
      <c r="G184" s="255"/>
      <c r="H184" s="255" t="s">
        <v>565</v>
      </c>
      <c r="I184" s="255" t="s">
        <v>523</v>
      </c>
      <c r="J184" s="255"/>
      <c r="K184" s="299"/>
    </row>
    <row r="185" ht="15" customHeight="1">
      <c r="B185" s="278"/>
      <c r="C185" s="255" t="s">
        <v>109</v>
      </c>
      <c r="D185" s="255"/>
      <c r="E185" s="255"/>
      <c r="F185" s="277" t="s">
        <v>494</v>
      </c>
      <c r="G185" s="255"/>
      <c r="H185" s="255" t="s">
        <v>566</v>
      </c>
      <c r="I185" s="255" t="s">
        <v>490</v>
      </c>
      <c r="J185" s="255">
        <v>50</v>
      </c>
      <c r="K185" s="299"/>
    </row>
    <row r="186" ht="15" customHeight="1">
      <c r="B186" s="278"/>
      <c r="C186" s="255" t="s">
        <v>567</v>
      </c>
      <c r="D186" s="255"/>
      <c r="E186" s="255"/>
      <c r="F186" s="277" t="s">
        <v>494</v>
      </c>
      <c r="G186" s="255"/>
      <c r="H186" s="255" t="s">
        <v>568</v>
      </c>
      <c r="I186" s="255" t="s">
        <v>569</v>
      </c>
      <c r="J186" s="255"/>
      <c r="K186" s="299"/>
    </row>
    <row r="187" ht="15" customHeight="1">
      <c r="B187" s="278"/>
      <c r="C187" s="255" t="s">
        <v>570</v>
      </c>
      <c r="D187" s="255"/>
      <c r="E187" s="255"/>
      <c r="F187" s="277" t="s">
        <v>494</v>
      </c>
      <c r="G187" s="255"/>
      <c r="H187" s="255" t="s">
        <v>571</v>
      </c>
      <c r="I187" s="255" t="s">
        <v>569</v>
      </c>
      <c r="J187" s="255"/>
      <c r="K187" s="299"/>
    </row>
    <row r="188" ht="15" customHeight="1">
      <c r="B188" s="278"/>
      <c r="C188" s="255" t="s">
        <v>572</v>
      </c>
      <c r="D188" s="255"/>
      <c r="E188" s="255"/>
      <c r="F188" s="277" t="s">
        <v>494</v>
      </c>
      <c r="G188" s="255"/>
      <c r="H188" s="255" t="s">
        <v>573</v>
      </c>
      <c r="I188" s="255" t="s">
        <v>569</v>
      </c>
      <c r="J188" s="255"/>
      <c r="K188" s="299"/>
    </row>
    <row r="189" ht="15" customHeight="1">
      <c r="B189" s="278"/>
      <c r="C189" s="311" t="s">
        <v>574</v>
      </c>
      <c r="D189" s="255"/>
      <c r="E189" s="255"/>
      <c r="F189" s="277" t="s">
        <v>494</v>
      </c>
      <c r="G189" s="255"/>
      <c r="H189" s="255" t="s">
        <v>575</v>
      </c>
      <c r="I189" s="255" t="s">
        <v>576</v>
      </c>
      <c r="J189" s="312" t="s">
        <v>577</v>
      </c>
      <c r="K189" s="299"/>
    </row>
    <row r="190" ht="15" customHeight="1">
      <c r="B190" s="278"/>
      <c r="C190" s="262" t="s">
        <v>45</v>
      </c>
      <c r="D190" s="255"/>
      <c r="E190" s="255"/>
      <c r="F190" s="277" t="s">
        <v>488</v>
      </c>
      <c r="G190" s="255"/>
      <c r="H190" s="252" t="s">
        <v>578</v>
      </c>
      <c r="I190" s="255" t="s">
        <v>579</v>
      </c>
      <c r="J190" s="255"/>
      <c r="K190" s="299"/>
    </row>
    <row r="191" ht="15" customHeight="1">
      <c r="B191" s="278"/>
      <c r="C191" s="262" t="s">
        <v>580</v>
      </c>
      <c r="D191" s="255"/>
      <c r="E191" s="255"/>
      <c r="F191" s="277" t="s">
        <v>488</v>
      </c>
      <c r="G191" s="255"/>
      <c r="H191" s="255" t="s">
        <v>581</v>
      </c>
      <c r="I191" s="255" t="s">
        <v>523</v>
      </c>
      <c r="J191" s="255"/>
      <c r="K191" s="299"/>
    </row>
    <row r="192" ht="15" customHeight="1">
      <c r="B192" s="278"/>
      <c r="C192" s="262" t="s">
        <v>582</v>
      </c>
      <c r="D192" s="255"/>
      <c r="E192" s="255"/>
      <c r="F192" s="277" t="s">
        <v>488</v>
      </c>
      <c r="G192" s="255"/>
      <c r="H192" s="255" t="s">
        <v>583</v>
      </c>
      <c r="I192" s="255" t="s">
        <v>523</v>
      </c>
      <c r="J192" s="255"/>
      <c r="K192" s="299"/>
    </row>
    <row r="193" ht="15" customHeight="1">
      <c r="B193" s="278"/>
      <c r="C193" s="262" t="s">
        <v>584</v>
      </c>
      <c r="D193" s="255"/>
      <c r="E193" s="255"/>
      <c r="F193" s="277" t="s">
        <v>494</v>
      </c>
      <c r="G193" s="255"/>
      <c r="H193" s="255" t="s">
        <v>585</v>
      </c>
      <c r="I193" s="255" t="s">
        <v>523</v>
      </c>
      <c r="J193" s="255"/>
      <c r="K193" s="299"/>
    </row>
    <row r="194" ht="15" customHeight="1">
      <c r="B194" s="305"/>
      <c r="C194" s="313"/>
      <c r="D194" s="287"/>
      <c r="E194" s="287"/>
      <c r="F194" s="287"/>
      <c r="G194" s="287"/>
      <c r="H194" s="287"/>
      <c r="I194" s="287"/>
      <c r="J194" s="287"/>
      <c r="K194" s="306"/>
    </row>
    <row r="195" ht="18.75" customHeight="1">
      <c r="B195" s="252"/>
      <c r="C195" s="255"/>
      <c r="D195" s="255"/>
      <c r="E195" s="255"/>
      <c r="F195" s="277"/>
      <c r="G195" s="255"/>
      <c r="H195" s="255"/>
      <c r="I195" s="255"/>
      <c r="J195" s="255"/>
      <c r="K195" s="252"/>
    </row>
    <row r="196" ht="18.75" customHeight="1">
      <c r="B196" s="252"/>
      <c r="C196" s="255"/>
      <c r="D196" s="255"/>
      <c r="E196" s="255"/>
      <c r="F196" s="277"/>
      <c r="G196" s="255"/>
      <c r="H196" s="255"/>
      <c r="I196" s="255"/>
      <c r="J196" s="255"/>
      <c r="K196" s="252"/>
    </row>
    <row r="197" ht="18.75" customHeight="1">
      <c r="B197" s="263"/>
      <c r="C197" s="263"/>
      <c r="D197" s="263"/>
      <c r="E197" s="263"/>
      <c r="F197" s="263"/>
      <c r="G197" s="263"/>
      <c r="H197" s="263"/>
      <c r="I197" s="263"/>
      <c r="J197" s="263"/>
      <c r="K197" s="263"/>
    </row>
    <row r="198" ht="13.5">
      <c r="B198" s="242"/>
      <c r="C198" s="243"/>
      <c r="D198" s="243"/>
      <c r="E198" s="243"/>
      <c r="F198" s="243"/>
      <c r="G198" s="243"/>
      <c r="H198" s="243"/>
      <c r="I198" s="243"/>
      <c r="J198" s="243"/>
      <c r="K198" s="244"/>
    </row>
    <row r="199" ht="21">
      <c r="B199" s="245"/>
      <c r="C199" s="246" t="s">
        <v>586</v>
      </c>
      <c r="D199" s="246"/>
      <c r="E199" s="246"/>
      <c r="F199" s="246"/>
      <c r="G199" s="246"/>
      <c r="H199" s="246"/>
      <c r="I199" s="246"/>
      <c r="J199" s="246"/>
      <c r="K199" s="247"/>
    </row>
    <row r="200" ht="25.5" customHeight="1">
      <c r="B200" s="245"/>
      <c r="C200" s="314" t="s">
        <v>587</v>
      </c>
      <c r="D200" s="314"/>
      <c r="E200" s="314"/>
      <c r="F200" s="314" t="s">
        <v>588</v>
      </c>
      <c r="G200" s="315"/>
      <c r="H200" s="314" t="s">
        <v>589</v>
      </c>
      <c r="I200" s="314"/>
      <c r="J200" s="314"/>
      <c r="K200" s="247"/>
    </row>
    <row r="201" ht="5.25" customHeight="1">
      <c r="B201" s="278"/>
      <c r="C201" s="275"/>
      <c r="D201" s="275"/>
      <c r="E201" s="275"/>
      <c r="F201" s="275"/>
      <c r="G201" s="255"/>
      <c r="H201" s="275"/>
      <c r="I201" s="275"/>
      <c r="J201" s="275"/>
      <c r="K201" s="299"/>
    </row>
    <row r="202" ht="15" customHeight="1">
      <c r="B202" s="278"/>
      <c r="C202" s="255" t="s">
        <v>579</v>
      </c>
      <c r="D202" s="255"/>
      <c r="E202" s="255"/>
      <c r="F202" s="277" t="s">
        <v>46</v>
      </c>
      <c r="G202" s="255"/>
      <c r="H202" s="255" t="s">
        <v>590</v>
      </c>
      <c r="I202" s="255"/>
      <c r="J202" s="255"/>
      <c r="K202" s="299"/>
    </row>
    <row r="203" ht="15" customHeight="1">
      <c r="B203" s="278"/>
      <c r="C203" s="284"/>
      <c r="D203" s="255"/>
      <c r="E203" s="255"/>
      <c r="F203" s="277" t="s">
        <v>47</v>
      </c>
      <c r="G203" s="255"/>
      <c r="H203" s="255" t="s">
        <v>591</v>
      </c>
      <c r="I203" s="255"/>
      <c r="J203" s="255"/>
      <c r="K203" s="299"/>
    </row>
    <row r="204" ht="15" customHeight="1">
      <c r="B204" s="278"/>
      <c r="C204" s="284"/>
      <c r="D204" s="255"/>
      <c r="E204" s="255"/>
      <c r="F204" s="277" t="s">
        <v>50</v>
      </c>
      <c r="G204" s="255"/>
      <c r="H204" s="255" t="s">
        <v>592</v>
      </c>
      <c r="I204" s="255"/>
      <c r="J204" s="255"/>
      <c r="K204" s="299"/>
    </row>
    <row r="205" ht="15" customHeight="1">
      <c r="B205" s="278"/>
      <c r="C205" s="255"/>
      <c r="D205" s="255"/>
      <c r="E205" s="255"/>
      <c r="F205" s="277" t="s">
        <v>48</v>
      </c>
      <c r="G205" s="255"/>
      <c r="H205" s="255" t="s">
        <v>593</v>
      </c>
      <c r="I205" s="255"/>
      <c r="J205" s="255"/>
      <c r="K205" s="299"/>
    </row>
    <row r="206" ht="15" customHeight="1">
      <c r="B206" s="278"/>
      <c r="C206" s="255"/>
      <c r="D206" s="255"/>
      <c r="E206" s="255"/>
      <c r="F206" s="277" t="s">
        <v>49</v>
      </c>
      <c r="G206" s="255"/>
      <c r="H206" s="255" t="s">
        <v>594</v>
      </c>
      <c r="I206" s="255"/>
      <c r="J206" s="255"/>
      <c r="K206" s="299"/>
    </row>
    <row r="207" ht="15" customHeight="1">
      <c r="B207" s="278"/>
      <c r="C207" s="255"/>
      <c r="D207" s="255"/>
      <c r="E207" s="255"/>
      <c r="F207" s="277"/>
      <c r="G207" s="255"/>
      <c r="H207" s="255"/>
      <c r="I207" s="255"/>
      <c r="J207" s="255"/>
      <c r="K207" s="299"/>
    </row>
    <row r="208" ht="15" customHeight="1">
      <c r="B208" s="278"/>
      <c r="C208" s="255" t="s">
        <v>535</v>
      </c>
      <c r="D208" s="255"/>
      <c r="E208" s="255"/>
      <c r="F208" s="277" t="s">
        <v>82</v>
      </c>
      <c r="G208" s="255"/>
      <c r="H208" s="255" t="s">
        <v>595</v>
      </c>
      <c r="I208" s="255"/>
      <c r="J208" s="255"/>
      <c r="K208" s="299"/>
    </row>
    <row r="209" ht="15" customHeight="1">
      <c r="B209" s="278"/>
      <c r="C209" s="284"/>
      <c r="D209" s="255"/>
      <c r="E209" s="255"/>
      <c r="F209" s="277" t="s">
        <v>431</v>
      </c>
      <c r="G209" s="255"/>
      <c r="H209" s="255" t="s">
        <v>432</v>
      </c>
      <c r="I209" s="255"/>
      <c r="J209" s="255"/>
      <c r="K209" s="299"/>
    </row>
    <row r="210" ht="15" customHeight="1">
      <c r="B210" s="278"/>
      <c r="C210" s="255"/>
      <c r="D210" s="255"/>
      <c r="E210" s="255"/>
      <c r="F210" s="277" t="s">
        <v>429</v>
      </c>
      <c r="G210" s="255"/>
      <c r="H210" s="255" t="s">
        <v>596</v>
      </c>
      <c r="I210" s="255"/>
      <c r="J210" s="255"/>
      <c r="K210" s="299"/>
    </row>
    <row r="211" ht="15" customHeight="1">
      <c r="B211" s="316"/>
      <c r="C211" s="284"/>
      <c r="D211" s="284"/>
      <c r="E211" s="284"/>
      <c r="F211" s="277" t="s">
        <v>88</v>
      </c>
      <c r="G211" s="262"/>
      <c r="H211" s="303" t="s">
        <v>433</v>
      </c>
      <c r="I211" s="303"/>
      <c r="J211" s="303"/>
      <c r="K211" s="317"/>
    </row>
    <row r="212" ht="15" customHeight="1">
      <c r="B212" s="316"/>
      <c r="C212" s="284"/>
      <c r="D212" s="284"/>
      <c r="E212" s="284"/>
      <c r="F212" s="277" t="s">
        <v>434</v>
      </c>
      <c r="G212" s="262"/>
      <c r="H212" s="303" t="s">
        <v>597</v>
      </c>
      <c r="I212" s="303"/>
      <c r="J212" s="303"/>
      <c r="K212" s="317"/>
    </row>
    <row r="213" ht="15" customHeight="1">
      <c r="B213" s="316"/>
      <c r="C213" s="284"/>
      <c r="D213" s="284"/>
      <c r="E213" s="284"/>
      <c r="F213" s="318"/>
      <c r="G213" s="262"/>
      <c r="H213" s="319"/>
      <c r="I213" s="319"/>
      <c r="J213" s="319"/>
      <c r="K213" s="317"/>
    </row>
    <row r="214" ht="15" customHeight="1">
      <c r="B214" s="316"/>
      <c r="C214" s="255" t="s">
        <v>559</v>
      </c>
      <c r="D214" s="284"/>
      <c r="E214" s="284"/>
      <c r="F214" s="277">
        <v>1</v>
      </c>
      <c r="G214" s="262"/>
      <c r="H214" s="303" t="s">
        <v>598</v>
      </c>
      <c r="I214" s="303"/>
      <c r="J214" s="303"/>
      <c r="K214" s="317"/>
    </row>
    <row r="215" ht="15" customHeight="1">
      <c r="B215" s="316"/>
      <c r="C215" s="284"/>
      <c r="D215" s="284"/>
      <c r="E215" s="284"/>
      <c r="F215" s="277">
        <v>2</v>
      </c>
      <c r="G215" s="262"/>
      <c r="H215" s="303" t="s">
        <v>599</v>
      </c>
      <c r="I215" s="303"/>
      <c r="J215" s="303"/>
      <c r="K215" s="317"/>
    </row>
    <row r="216" ht="15" customHeight="1">
      <c r="B216" s="316"/>
      <c r="C216" s="284"/>
      <c r="D216" s="284"/>
      <c r="E216" s="284"/>
      <c r="F216" s="277">
        <v>3</v>
      </c>
      <c r="G216" s="262"/>
      <c r="H216" s="303" t="s">
        <v>600</v>
      </c>
      <c r="I216" s="303"/>
      <c r="J216" s="303"/>
      <c r="K216" s="317"/>
    </row>
    <row r="217" ht="15" customHeight="1">
      <c r="B217" s="316"/>
      <c r="C217" s="284"/>
      <c r="D217" s="284"/>
      <c r="E217" s="284"/>
      <c r="F217" s="277">
        <v>4</v>
      </c>
      <c r="G217" s="262"/>
      <c r="H217" s="303" t="s">
        <v>601</v>
      </c>
      <c r="I217" s="303"/>
      <c r="J217" s="303"/>
      <c r="K217" s="317"/>
    </row>
    <row r="218" ht="12.75" customHeight="1">
      <c r="B218" s="320"/>
      <c r="C218" s="321"/>
      <c r="D218" s="321"/>
      <c r="E218" s="321"/>
      <c r="F218" s="321"/>
      <c r="G218" s="321"/>
      <c r="H218" s="321"/>
      <c r="I218" s="321"/>
      <c r="J218" s="321"/>
      <c r="K218" s="322"/>
    </row>
  </sheetData>
  <sheetProtection autoFilter="0" deleteColumns="0" deleteRows="0" formatCells="0" formatColumns="0" formatRows="0" insertColumns="0" insertHyperlinks="0" insertRows="0" pivotTables="0" sort="0"/>
  <mergeCells count="77">
    <mergeCell ref="H217:J217"/>
    <mergeCell ref="H210:J210"/>
    <mergeCell ref="H200:J200"/>
    <mergeCell ref="C199:J199"/>
    <mergeCell ref="H208:J208"/>
    <mergeCell ref="H206:J206"/>
    <mergeCell ref="H204:J204"/>
    <mergeCell ref="H202:J202"/>
    <mergeCell ref="H205:J205"/>
    <mergeCell ref="H203:J203"/>
    <mergeCell ref="H214:J214"/>
    <mergeCell ref="H216:J216"/>
    <mergeCell ref="H215:J215"/>
    <mergeCell ref="H212:J212"/>
    <mergeCell ref="H211:J211"/>
    <mergeCell ref="H209:J209"/>
    <mergeCell ref="G42:J42"/>
    <mergeCell ref="G41:J41"/>
    <mergeCell ref="G43:J43"/>
    <mergeCell ref="G44:J44"/>
    <mergeCell ref="G45:J45"/>
    <mergeCell ref="C122:J122"/>
    <mergeCell ref="C102:J102"/>
    <mergeCell ref="C147:J147"/>
    <mergeCell ref="C165:J165"/>
    <mergeCell ref="C25:J25"/>
    <mergeCell ref="F20:J20"/>
    <mergeCell ref="F23:J23"/>
    <mergeCell ref="F21:J21"/>
    <mergeCell ref="F22:J22"/>
    <mergeCell ref="F19:J19"/>
    <mergeCell ref="D27:J27"/>
    <mergeCell ref="D28:J28"/>
    <mergeCell ref="D30:J30"/>
    <mergeCell ref="D31:J31"/>
    <mergeCell ref="C26:J26"/>
    <mergeCell ref="C3:J3"/>
    <mergeCell ref="C9:J9"/>
    <mergeCell ref="D10:J10"/>
    <mergeCell ref="D15:J15"/>
    <mergeCell ref="C4:J4"/>
    <mergeCell ref="C6:J6"/>
    <mergeCell ref="C7:J7"/>
    <mergeCell ref="D11:J11"/>
    <mergeCell ref="D16:J16"/>
    <mergeCell ref="D17:J17"/>
    <mergeCell ref="F18:J18"/>
    <mergeCell ref="D33:J33"/>
    <mergeCell ref="D34:J34"/>
    <mergeCell ref="D35:J35"/>
    <mergeCell ref="G36:J36"/>
    <mergeCell ref="G37:J37"/>
    <mergeCell ref="G38:J38"/>
    <mergeCell ref="G39:J39"/>
    <mergeCell ref="G40:J40"/>
    <mergeCell ref="D47:J47"/>
    <mergeCell ref="E48:J48"/>
    <mergeCell ref="E49:J49"/>
    <mergeCell ref="D51:J51"/>
    <mergeCell ref="E50:J50"/>
    <mergeCell ref="C52:J52"/>
    <mergeCell ref="C54:J54"/>
    <mergeCell ref="C55:J55"/>
    <mergeCell ref="D61:J61"/>
    <mergeCell ref="C57:J57"/>
    <mergeCell ref="D58:J58"/>
    <mergeCell ref="D59:J59"/>
    <mergeCell ref="D60:J60"/>
    <mergeCell ref="D62:J62"/>
    <mergeCell ref="D65:J65"/>
    <mergeCell ref="D66:J66"/>
    <mergeCell ref="D68:J68"/>
    <mergeCell ref="D63:J63"/>
    <mergeCell ref="D67:J67"/>
    <mergeCell ref="D69:J69"/>
    <mergeCell ref="D70:J70"/>
    <mergeCell ref="C75:J75"/>
  </mergeCells>
  <pageMargins left="0.5902778" right="0.5902778" top="0.5902778" bottom="0.5902778" header="0" footer="0"/>
  <pageSetup r:id="rId1" paperSize="9" orientation="portrait" scale="77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Vasek-PC\Vasek</dc:creator>
  <cp:lastModifiedBy>Vasek-PC\Vasek</cp:lastModifiedBy>
  <dcterms:created xsi:type="dcterms:W3CDTF">2019-06-12T10:48:54Z</dcterms:created>
  <dcterms:modified xsi:type="dcterms:W3CDTF">2019-06-12T10:48:59Z</dcterms:modified>
</cp:coreProperties>
</file>