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ppl\Users\Andrlova\Dokumenty\SCAN\"/>
    </mc:Choice>
  </mc:AlternateContent>
  <bookViews>
    <workbookView xWindow="0" yWindow="0" windowWidth="14370" windowHeight="7095" activeTab="2"/>
  </bookViews>
  <sheets>
    <sheet name="KRYCÍ LIST" sheetId="3" r:id="rId1"/>
    <sheet name="REKAPITULACE" sheetId="2" r:id="rId2"/>
    <sheet name="ROZPOČET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3" l="1"/>
  <c r="H7" i="3"/>
  <c r="C16" i="3"/>
  <c r="C15" i="3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I390" i="1"/>
  <c r="I389" i="1"/>
  <c r="G389" i="1"/>
  <c r="G390" i="1" s="1"/>
  <c r="C46" i="2" s="1"/>
  <c r="C47" i="2" s="1"/>
  <c r="C18" i="3" s="1"/>
  <c r="A389" i="1"/>
  <c r="I381" i="1"/>
  <c r="G381" i="1"/>
  <c r="C42" i="2" s="1"/>
  <c r="I380" i="1"/>
  <c r="G380" i="1"/>
  <c r="A380" i="1"/>
  <c r="I377" i="1"/>
  <c r="I378" i="1" s="1"/>
  <c r="G377" i="1"/>
  <c r="G378" i="1" s="1"/>
  <c r="A377" i="1"/>
  <c r="I374" i="1"/>
  <c r="I375" i="1" s="1"/>
  <c r="G374" i="1"/>
  <c r="G375" i="1" s="1"/>
  <c r="A374" i="1"/>
  <c r="I366" i="1"/>
  <c r="G366" i="1"/>
  <c r="I352" i="1"/>
  <c r="G352" i="1"/>
  <c r="A352" i="1"/>
  <c r="I350" i="1"/>
  <c r="G350" i="1"/>
  <c r="I338" i="1"/>
  <c r="G338" i="1"/>
  <c r="A338" i="1"/>
  <c r="I336" i="1"/>
  <c r="G336" i="1"/>
  <c r="I324" i="1"/>
  <c r="G324" i="1"/>
  <c r="A324" i="1"/>
  <c r="I322" i="1"/>
  <c r="G322" i="1"/>
  <c r="I320" i="1"/>
  <c r="G320" i="1"/>
  <c r="A320" i="1"/>
  <c r="I319" i="1"/>
  <c r="G319" i="1"/>
  <c r="A319" i="1"/>
  <c r="I318" i="1"/>
  <c r="G318" i="1"/>
  <c r="A318" i="1"/>
  <c r="I316" i="1"/>
  <c r="G316" i="1"/>
  <c r="A316" i="1"/>
  <c r="I314" i="1"/>
  <c r="G314" i="1"/>
  <c r="A314" i="1"/>
  <c r="I312" i="1"/>
  <c r="G312" i="1"/>
  <c r="I302" i="1"/>
  <c r="G302" i="1"/>
  <c r="A302" i="1"/>
  <c r="I300" i="1"/>
  <c r="G300" i="1"/>
  <c r="I299" i="1"/>
  <c r="G299" i="1"/>
  <c r="A299" i="1"/>
  <c r="I298" i="1"/>
  <c r="G298" i="1"/>
  <c r="A298" i="1"/>
  <c r="I297" i="1"/>
  <c r="G297" i="1"/>
  <c r="A297" i="1"/>
  <c r="I296" i="1"/>
  <c r="G296" i="1"/>
  <c r="A296" i="1"/>
  <c r="I294" i="1"/>
  <c r="G294" i="1"/>
  <c r="I293" i="1"/>
  <c r="G293" i="1"/>
  <c r="A293" i="1"/>
  <c r="I292" i="1"/>
  <c r="G292" i="1"/>
  <c r="A292" i="1"/>
  <c r="I291" i="1"/>
  <c r="G291" i="1"/>
  <c r="A291" i="1"/>
  <c r="I290" i="1"/>
  <c r="G290" i="1"/>
  <c r="A290" i="1"/>
  <c r="I289" i="1"/>
  <c r="G289" i="1"/>
  <c r="A289" i="1"/>
  <c r="I288" i="1"/>
  <c r="G288" i="1"/>
  <c r="A288" i="1"/>
  <c r="I287" i="1"/>
  <c r="G287" i="1"/>
  <c r="A287" i="1"/>
  <c r="I286" i="1"/>
  <c r="G286" i="1"/>
  <c r="A286" i="1"/>
  <c r="I285" i="1"/>
  <c r="G285" i="1"/>
  <c r="A285" i="1"/>
  <c r="I284" i="1"/>
  <c r="G284" i="1"/>
  <c r="A284" i="1"/>
  <c r="I283" i="1"/>
  <c r="G283" i="1"/>
  <c r="A283" i="1"/>
  <c r="I281" i="1"/>
  <c r="G281" i="1"/>
  <c r="A281" i="1"/>
  <c r="I279" i="1"/>
  <c r="G279" i="1"/>
  <c r="A279" i="1"/>
  <c r="I278" i="1"/>
  <c r="G278" i="1"/>
  <c r="A278" i="1"/>
  <c r="I276" i="1"/>
  <c r="G276" i="1"/>
  <c r="A276" i="1"/>
  <c r="I274" i="1"/>
  <c r="G274" i="1"/>
  <c r="A274" i="1"/>
  <c r="I272" i="1"/>
  <c r="G272" i="1"/>
  <c r="I271" i="1"/>
  <c r="G271" i="1"/>
  <c r="A271" i="1"/>
  <c r="I269" i="1"/>
  <c r="G269" i="1"/>
  <c r="A269" i="1"/>
  <c r="I267" i="1"/>
  <c r="G267" i="1"/>
  <c r="A267" i="1"/>
  <c r="I265" i="1"/>
  <c r="G265" i="1"/>
  <c r="I263" i="1"/>
  <c r="G263" i="1"/>
  <c r="A263" i="1"/>
  <c r="I261" i="1"/>
  <c r="G261" i="1"/>
  <c r="A261" i="1"/>
  <c r="I259" i="1"/>
  <c r="G259" i="1"/>
  <c r="A259" i="1"/>
  <c r="I257" i="1"/>
  <c r="G257" i="1"/>
  <c r="A257" i="1"/>
  <c r="I255" i="1"/>
  <c r="G255" i="1"/>
  <c r="A255" i="1"/>
  <c r="I253" i="1"/>
  <c r="G253" i="1"/>
  <c r="A253" i="1"/>
  <c r="I251" i="1"/>
  <c r="G251" i="1"/>
  <c r="I249" i="1"/>
  <c r="G249" i="1"/>
  <c r="A249" i="1"/>
  <c r="I247" i="1"/>
  <c r="G247" i="1"/>
  <c r="A247" i="1"/>
  <c r="I241" i="1"/>
  <c r="G241" i="1"/>
  <c r="A241" i="1"/>
  <c r="I239" i="1"/>
  <c r="G239" i="1"/>
  <c r="I237" i="1"/>
  <c r="G237" i="1"/>
  <c r="A237" i="1"/>
  <c r="I235" i="1"/>
  <c r="G235" i="1"/>
  <c r="A235" i="1"/>
  <c r="I233" i="1"/>
  <c r="G233" i="1"/>
  <c r="A233" i="1"/>
  <c r="I231" i="1"/>
  <c r="G231" i="1"/>
  <c r="A231" i="1"/>
  <c r="I229" i="1"/>
  <c r="G229" i="1"/>
  <c r="A229" i="1"/>
  <c r="I227" i="1"/>
  <c r="G227" i="1"/>
  <c r="A227" i="1"/>
  <c r="I225" i="1"/>
  <c r="G225" i="1"/>
  <c r="A225" i="1"/>
  <c r="I223" i="1"/>
  <c r="G223" i="1"/>
  <c r="A223" i="1"/>
  <c r="I219" i="1"/>
  <c r="G219" i="1"/>
  <c r="A219" i="1"/>
  <c r="I216" i="1"/>
  <c r="G216" i="1"/>
  <c r="A216" i="1"/>
  <c r="I211" i="1"/>
  <c r="G211" i="1"/>
  <c r="A211" i="1"/>
  <c r="I210" i="1"/>
  <c r="G210" i="1"/>
  <c r="A210" i="1"/>
  <c r="I209" i="1"/>
  <c r="G209" i="1"/>
  <c r="A209" i="1"/>
  <c r="I207" i="1"/>
  <c r="G207" i="1"/>
  <c r="A207" i="1"/>
  <c r="I204" i="1"/>
  <c r="G204" i="1"/>
  <c r="A204" i="1"/>
  <c r="I201" i="1"/>
  <c r="G201" i="1"/>
  <c r="A201" i="1"/>
  <c r="I199" i="1"/>
  <c r="G199" i="1"/>
  <c r="A199" i="1"/>
  <c r="I197" i="1"/>
  <c r="G197" i="1"/>
  <c r="I195" i="1"/>
  <c r="G195" i="1"/>
  <c r="A195" i="1"/>
  <c r="I193" i="1"/>
  <c r="G193" i="1"/>
  <c r="A193" i="1"/>
  <c r="I191" i="1"/>
  <c r="G191" i="1"/>
  <c r="A191" i="1"/>
  <c r="I189" i="1"/>
  <c r="G189" i="1"/>
  <c r="A189" i="1"/>
  <c r="I187" i="1"/>
  <c r="G187" i="1"/>
  <c r="A187" i="1"/>
  <c r="I185" i="1"/>
  <c r="G185" i="1"/>
  <c r="A185" i="1"/>
  <c r="I183" i="1"/>
  <c r="G183" i="1"/>
  <c r="A183" i="1"/>
  <c r="I181" i="1"/>
  <c r="G181" i="1"/>
  <c r="A181" i="1"/>
  <c r="I179" i="1"/>
  <c r="G179" i="1"/>
  <c r="A179" i="1"/>
  <c r="I177" i="1"/>
  <c r="G177" i="1"/>
  <c r="A177" i="1"/>
  <c r="I175" i="1"/>
  <c r="G175" i="1"/>
  <c r="A175" i="1"/>
  <c r="I173" i="1"/>
  <c r="G173" i="1"/>
  <c r="A173" i="1"/>
  <c r="I171" i="1"/>
  <c r="G171" i="1"/>
  <c r="A171" i="1"/>
  <c r="I169" i="1"/>
  <c r="G169" i="1"/>
  <c r="A169" i="1"/>
  <c r="I167" i="1"/>
  <c r="G167" i="1"/>
  <c r="A167" i="1"/>
  <c r="I165" i="1"/>
  <c r="G165" i="1"/>
  <c r="I163" i="1"/>
  <c r="G163" i="1"/>
  <c r="A163" i="1"/>
  <c r="I161" i="1"/>
  <c r="G161" i="1"/>
  <c r="A161" i="1"/>
  <c r="I159" i="1"/>
  <c r="G159" i="1"/>
  <c r="A159" i="1"/>
  <c r="I157" i="1"/>
  <c r="G157" i="1"/>
  <c r="A157" i="1"/>
  <c r="I155" i="1"/>
  <c r="G155" i="1"/>
  <c r="I152" i="1"/>
  <c r="G152" i="1"/>
  <c r="A152" i="1"/>
  <c r="I144" i="1"/>
  <c r="G144" i="1"/>
  <c r="I142" i="1"/>
  <c r="G142" i="1"/>
  <c r="A142" i="1"/>
  <c r="I140" i="1"/>
  <c r="G140" i="1"/>
  <c r="I139" i="1"/>
  <c r="G139" i="1"/>
  <c r="A139" i="1"/>
  <c r="I125" i="1"/>
  <c r="G125" i="1"/>
  <c r="A125" i="1"/>
  <c r="I111" i="1"/>
  <c r="G111" i="1"/>
  <c r="A111" i="1"/>
  <c r="I105" i="1"/>
  <c r="G105" i="1"/>
  <c r="A105" i="1"/>
  <c r="I103" i="1"/>
  <c r="G103" i="1"/>
  <c r="A103" i="1"/>
  <c r="I101" i="1"/>
  <c r="G101" i="1"/>
  <c r="A101" i="1"/>
  <c r="I99" i="1"/>
  <c r="G99" i="1"/>
  <c r="A99" i="1"/>
  <c r="I97" i="1"/>
  <c r="G97" i="1"/>
  <c r="A97" i="1"/>
  <c r="I96" i="1"/>
  <c r="G96" i="1"/>
  <c r="A96" i="1"/>
  <c r="I90" i="1"/>
  <c r="G90" i="1"/>
  <c r="A90" i="1"/>
  <c r="I88" i="1"/>
  <c r="G88" i="1"/>
  <c r="I87" i="1"/>
  <c r="G87" i="1"/>
  <c r="A87" i="1"/>
  <c r="I85" i="1"/>
  <c r="G85" i="1"/>
  <c r="A85" i="1"/>
  <c r="I83" i="1"/>
  <c r="G83" i="1"/>
  <c r="A83" i="1"/>
  <c r="I81" i="1"/>
  <c r="G81" i="1"/>
  <c r="I79" i="1"/>
  <c r="G79" i="1"/>
  <c r="A79" i="1"/>
  <c r="I77" i="1"/>
  <c r="G77" i="1"/>
  <c r="I75" i="1"/>
  <c r="G75" i="1"/>
  <c r="A75" i="1"/>
  <c r="I73" i="1"/>
  <c r="G73" i="1"/>
  <c r="I71" i="1"/>
  <c r="G71" i="1"/>
  <c r="A71" i="1"/>
  <c r="I69" i="1"/>
  <c r="G69" i="1"/>
  <c r="A69" i="1"/>
  <c r="I67" i="1"/>
  <c r="G67" i="1"/>
  <c r="A67" i="1"/>
  <c r="I65" i="1"/>
  <c r="G65" i="1"/>
  <c r="A65" i="1"/>
  <c r="I63" i="1"/>
  <c r="G63" i="1"/>
  <c r="A63" i="1"/>
  <c r="I61" i="1"/>
  <c r="G61" i="1"/>
  <c r="A61" i="1"/>
  <c r="I59" i="1"/>
  <c r="G59" i="1"/>
  <c r="A59" i="1"/>
  <c r="I57" i="1"/>
  <c r="G57" i="1"/>
  <c r="A57" i="1"/>
  <c r="I55" i="1"/>
  <c r="G55" i="1"/>
  <c r="A55" i="1"/>
  <c r="I53" i="1"/>
  <c r="G53" i="1"/>
  <c r="A53" i="1"/>
  <c r="I51" i="1"/>
  <c r="G51" i="1"/>
  <c r="A51" i="1"/>
  <c r="I49" i="1"/>
  <c r="G49" i="1"/>
  <c r="I47" i="1"/>
  <c r="G47" i="1"/>
  <c r="A47" i="1"/>
  <c r="I45" i="1"/>
  <c r="G45" i="1"/>
  <c r="A45" i="1"/>
  <c r="I43" i="1"/>
  <c r="G43" i="1"/>
  <c r="A43" i="1"/>
  <c r="I41" i="1"/>
  <c r="G41" i="1"/>
  <c r="I40" i="1"/>
  <c r="G40" i="1"/>
  <c r="A40" i="1"/>
  <c r="I39" i="1"/>
  <c r="G39" i="1"/>
  <c r="A39" i="1"/>
  <c r="I38" i="1"/>
  <c r="G38" i="1"/>
  <c r="A38" i="1"/>
  <c r="I36" i="1"/>
  <c r="G36" i="1"/>
  <c r="I35" i="1"/>
  <c r="G35" i="1"/>
  <c r="A35" i="1"/>
  <c r="I33" i="1"/>
  <c r="G33" i="1"/>
  <c r="A33" i="1"/>
  <c r="I32" i="1"/>
  <c r="G32" i="1"/>
  <c r="A32" i="1"/>
  <c r="I30" i="1"/>
  <c r="G30" i="1"/>
  <c r="A30" i="1"/>
  <c r="I28" i="1"/>
  <c r="G28" i="1"/>
  <c r="I27" i="1"/>
  <c r="G27" i="1"/>
  <c r="A27" i="1"/>
  <c r="I25" i="1"/>
  <c r="G25" i="1"/>
  <c r="A25" i="1"/>
  <c r="I23" i="1"/>
  <c r="G23" i="1"/>
  <c r="A23" i="1"/>
  <c r="I21" i="1"/>
  <c r="G21" i="1"/>
  <c r="A21" i="1"/>
  <c r="I18" i="1"/>
  <c r="G18" i="1"/>
  <c r="A18" i="1"/>
  <c r="I16" i="1"/>
  <c r="G16" i="1"/>
  <c r="I15" i="1"/>
  <c r="G15" i="1"/>
  <c r="A15" i="1"/>
  <c r="I13" i="1"/>
  <c r="G13" i="1"/>
  <c r="I12" i="1"/>
  <c r="G12" i="1"/>
  <c r="C41" i="2" l="1"/>
  <c r="C43" i="2" s="1"/>
  <c r="C17" i="3" s="1"/>
  <c r="C19" i="3" s="1"/>
  <c r="C49" i="2"/>
  <c r="H392" i="1" l="1"/>
  <c r="C23" i="3"/>
  <c r="H22" i="3" l="1"/>
  <c r="H18" i="3"/>
  <c r="H14" i="3"/>
  <c r="H27" i="3"/>
  <c r="C26" i="3" s="1"/>
  <c r="H21" i="3"/>
  <c r="H17" i="3"/>
  <c r="H13" i="3"/>
  <c r="H25" i="3"/>
  <c r="H20" i="3"/>
  <c r="H16" i="3"/>
  <c r="H24" i="3"/>
  <c r="H19" i="3"/>
  <c r="H15" i="3"/>
  <c r="C25" i="3" l="1"/>
  <c r="C24" i="3"/>
  <c r="C27" i="3" s="1"/>
  <c r="E34" i="3" s="1"/>
  <c r="E35" i="3" l="1"/>
  <c r="E38" i="3" s="1"/>
</calcChain>
</file>

<file path=xl/sharedStrings.xml><?xml version="1.0" encoding="utf-8"?>
<sst xmlns="http://schemas.openxmlformats.org/spreadsheetml/2006/main" count="1006" uniqueCount="604">
  <si>
    <t xml:space="preserve">Stavba :  - </t>
  </si>
  <si>
    <t>Cenová úroveň : 2017/I</t>
  </si>
  <si>
    <t>Objekt : SO-01 -       DOSTAVBA HASIČSKÉ ZBROJNICE</t>
  </si>
  <si>
    <t xml:space="preserve">Datum zpracování : </t>
  </si>
  <si>
    <t>POLOŽKOVÝ ROZPOČET S VÝKAZEM VÝMĚR</t>
  </si>
  <si>
    <t>Poř.</t>
  </si>
  <si>
    <t>čís.</t>
  </si>
  <si>
    <t>pol.</t>
  </si>
  <si>
    <t>1.</t>
  </si>
  <si>
    <t>Kód položky</t>
  </si>
  <si>
    <t>2.</t>
  </si>
  <si>
    <t>Název položky</t>
  </si>
  <si>
    <t>3.</t>
  </si>
  <si>
    <t>M.J.</t>
  </si>
  <si>
    <t>4.</t>
  </si>
  <si>
    <t>Množství</t>
  </si>
  <si>
    <t>5.</t>
  </si>
  <si>
    <t>CENA</t>
  </si>
  <si>
    <t>jednotková</t>
  </si>
  <si>
    <t>6.</t>
  </si>
  <si>
    <t>celková</t>
  </si>
  <si>
    <t>7.</t>
  </si>
  <si>
    <t>HMOTNOST</t>
  </si>
  <si>
    <t>8.</t>
  </si>
  <si>
    <t>9.</t>
  </si>
  <si>
    <t>HSV:</t>
  </si>
  <si>
    <t>oddíl 1</t>
  </si>
  <si>
    <t>Zemní práce:</t>
  </si>
  <si>
    <t>C-113107113-0</t>
  </si>
  <si>
    <t>ODSTR PODKLADU 200M2 KAM TEZ TL 30CM</t>
  </si>
  <si>
    <t>M2</t>
  </si>
  <si>
    <t>ZEMNÍ PRÁCE CELKEM</t>
  </si>
  <si>
    <t>oddíl 2</t>
  </si>
  <si>
    <t>Základy a zvláštní zakládání:</t>
  </si>
  <si>
    <t>Y-210-0</t>
  </si>
  <si>
    <t xml:space="preserve">ZHUTNENI PODLOZI </t>
  </si>
  <si>
    <t>ZÁKLADY A ZVLÁŠTNÍ ZAKLÁDÁNÍ CELKEM</t>
  </si>
  <si>
    <t>oddíl 3</t>
  </si>
  <si>
    <t>Svislé konstrukce:</t>
  </si>
  <si>
    <t>C-342241151-0</t>
  </si>
  <si>
    <t>PRICKY TVAR CDm 24 P15 MVC TL 11,5CM</t>
  </si>
  <si>
    <t>D.1.1.14</t>
  </si>
  <si>
    <t>množství =</t>
  </si>
  <si>
    <t>(1,735+0,1+0,9)*2,65</t>
  </si>
  <si>
    <t>C-311237628-0</t>
  </si>
  <si>
    <t>ZDI OBV PTH KLASIK PD 44 P15 MAL TI</t>
  </si>
  <si>
    <t>0,25*9*2</t>
  </si>
  <si>
    <t>C-311237638-0</t>
  </si>
  <si>
    <t>ZDI OBV PTH KLASIK PD 38 P15 MAL TI</t>
  </si>
  <si>
    <t>(1,25*1,25)*4+(0,735*1,25)*2+(0,75*1,25)*2</t>
  </si>
  <si>
    <t>C-317324131-0</t>
  </si>
  <si>
    <t>ZTUZ VENCE KLENEB BZ C20/25</t>
  </si>
  <si>
    <t>M3</t>
  </si>
  <si>
    <t>(0,2*0,3*9)*2</t>
  </si>
  <si>
    <t>C-317361141-0</t>
  </si>
  <si>
    <t>VYZTUZ VENCU KLENEB RIMS OCEL 10505</t>
  </si>
  <si>
    <t>T</t>
  </si>
  <si>
    <t>SVISLÉ KONSTRUKCE CELKEM</t>
  </si>
  <si>
    <t>oddíl 4</t>
  </si>
  <si>
    <t>Vodorovné konstrukce:</t>
  </si>
  <si>
    <t>C-417351115-0</t>
  </si>
  <si>
    <t>BEDNENI ZTUZUJICICH VENCU ZRIZENI</t>
  </si>
  <si>
    <t>(0,2+0,2)*9*2</t>
  </si>
  <si>
    <t>C-417351116-0</t>
  </si>
  <si>
    <t>BEDNENI ZTUZUJICICH VENCU ODSTRANENI</t>
  </si>
  <si>
    <t>C-413351107-0</t>
  </si>
  <si>
    <t>BEDNENI NOSNIKU ZRIZENI</t>
  </si>
  <si>
    <t>((0,3*1,5)+(0,2*1,5)*2)*6</t>
  </si>
  <si>
    <t>C-413351108-0</t>
  </si>
  <si>
    <t>BEDNENI NOSNIKU ODSTRANENI</t>
  </si>
  <si>
    <t>VODOROVNÉ KONSTRUKCE CELKEM</t>
  </si>
  <si>
    <t>oddíl 5</t>
  </si>
  <si>
    <t>Komunikace:</t>
  </si>
  <si>
    <t>C-564871111-0</t>
  </si>
  <si>
    <t>PODKLAD ZE STERKODRTE TL PO ZHUT 25CM</t>
  </si>
  <si>
    <t>C-567122111-0</t>
  </si>
  <si>
    <t>PODKLAD KAM ZPEV CEM KZC1 TL 12CM</t>
  </si>
  <si>
    <t>C-581142115-0</t>
  </si>
  <si>
    <t>KRYT CEMENTOB SKUP 1 A 2 TL 25CM</t>
  </si>
  <si>
    <t>KOMUNIKACE CELKEM</t>
  </si>
  <si>
    <t>oddíl 61</t>
  </si>
  <si>
    <t>Úpravy povrchů vnitřní:</t>
  </si>
  <si>
    <t>D-61252-0</t>
  </si>
  <si>
    <t>VNITRNI OMITKA STEN VAPENNA+PLETIVO</t>
  </si>
  <si>
    <t>2,3*9*2</t>
  </si>
  <si>
    <t>C-612421821-0</t>
  </si>
  <si>
    <t>OMIT VNI STEN CISTE VAPENNE STUKOVE (D.1.1.14)</t>
  </si>
  <si>
    <t>7,248*2</t>
  </si>
  <si>
    <t>C-612421626-0</t>
  </si>
  <si>
    <t>OMIT VNI STEN VAPCEM HLADKE</t>
  </si>
  <si>
    <t>8,818+12,979+5,488+7,915+2,299+18,094</t>
  </si>
  <si>
    <t>ÚPRAVY POVRCHŮ VNITŘNÍ CELKEM</t>
  </si>
  <si>
    <t>oddíl 62</t>
  </si>
  <si>
    <t>Úpravy povrchů vnější:</t>
  </si>
  <si>
    <t>C-620601216-0</t>
  </si>
  <si>
    <t>MTZ ZATEPL VNE STEN ROV MINER -16CM</t>
  </si>
  <si>
    <t>(1,7*1,25)*4+(1,7*0,735)*2+(1,7*0,75)*2</t>
  </si>
  <si>
    <t>H-63152370-1</t>
  </si>
  <si>
    <t>DESKY MINER FASADNI URSA FDP 2/V 16CM</t>
  </si>
  <si>
    <t>13,55*1,02</t>
  </si>
  <si>
    <t>C-620601255-0</t>
  </si>
  <si>
    <t>MTZ ZATEPL VNE OSTENI MINER TL -8CM</t>
  </si>
  <si>
    <t>((1,5+1,25)*2*0,2)*6</t>
  </si>
  <si>
    <t>H-63156232-1</t>
  </si>
  <si>
    <t>DESKY MINER FAS OSTENI FKD RS TL 2CM</t>
  </si>
  <si>
    <t>6,6*1,02</t>
  </si>
  <si>
    <t>C-620472911-0</t>
  </si>
  <si>
    <t>VYROV PODKL POD ZATEPL TENK OMIT+PERL</t>
  </si>
  <si>
    <t>(9*1,7)*2</t>
  </si>
  <si>
    <t>C-620602533-0</t>
  </si>
  <si>
    <t>ZATEPL FASAD OMITKA SILIKAT ZRN 2,0MM</t>
  </si>
  <si>
    <t>C-622411121-0</t>
  </si>
  <si>
    <t>BARVENI VNE OMITEK STEN SLOZ 1-3</t>
  </si>
  <si>
    <t>C-620601215-0</t>
  </si>
  <si>
    <t>MTZ ZATEPL VNE STEN ROV MINER -8CM</t>
  </si>
  <si>
    <t>((1,25*3,55)/2)*2</t>
  </si>
  <si>
    <t>H-63151612-1</t>
  </si>
  <si>
    <t>DESKY MINER PLST FASSIL NT TL 5CM</t>
  </si>
  <si>
    <t>4,44*1,02</t>
  </si>
  <si>
    <t>C-620471911-0</t>
  </si>
  <si>
    <t>VYROV PODKL POD ZATEPL TENK OMIT</t>
  </si>
  <si>
    <t>ÚPRAVY POVRCHŮ VNĚJŠÍ CELKEM</t>
  </si>
  <si>
    <t>oddíl 63</t>
  </si>
  <si>
    <t>Podlahy:</t>
  </si>
  <si>
    <t>C-632661126-0</t>
  </si>
  <si>
    <t>POTER SAMONIV ANHYDRIT 25 MPa TL 55MM</t>
  </si>
  <si>
    <t>10*10,675</t>
  </si>
  <si>
    <t>PODLAHY CELKEM</t>
  </si>
  <si>
    <t>oddíl 9</t>
  </si>
  <si>
    <t>Ostatní konstrukce a práce:</t>
  </si>
  <si>
    <t>C-953961115-0</t>
  </si>
  <si>
    <t>KOTVY CHEM TMEL M20 HL170 BET ZELBET VYVRT OTVORU</t>
  </si>
  <si>
    <t>KUS</t>
  </si>
  <si>
    <t>(10*2)*2</t>
  </si>
  <si>
    <t>OSTATNÍ KONSTRUKCE A PRÁCE CELKEM</t>
  </si>
  <si>
    <t>oddíl 94</t>
  </si>
  <si>
    <t>Lešení a stavební výtahy:</t>
  </si>
  <si>
    <t>C-941941041-0</t>
  </si>
  <si>
    <t>MTZ LESENI LEH RAD PRIME S 1,2M H 10M</t>
  </si>
  <si>
    <t>(7*9)*2</t>
  </si>
  <si>
    <t>C-941941291-0</t>
  </si>
  <si>
    <t>PRIPL ZK MESIC POUZ LESENI K POL 1041</t>
  </si>
  <si>
    <t>126*2</t>
  </si>
  <si>
    <t>C-941941841-0</t>
  </si>
  <si>
    <t>DMTZ LESENI L RAD PRIME S 1,2M H 10M</t>
  </si>
  <si>
    <t>LEŠENÍ A STAVEBNÍ VÝTAHY CELKEM</t>
  </si>
  <si>
    <t>oddíl 96</t>
  </si>
  <si>
    <t>Bourání konstrukcí:</t>
  </si>
  <si>
    <t>C-962031133-0</t>
  </si>
  <si>
    <t>BOURANI PRICKY Z CIHEL MVC TL DO 15CM</t>
  </si>
  <si>
    <t>5,439+7,155</t>
  </si>
  <si>
    <t>D.1.1.2</t>
  </si>
  <si>
    <t>2,7*2,65</t>
  </si>
  <si>
    <t>D.1.1.3</t>
  </si>
  <si>
    <t>(1,11*2,4)+(0,65*1,5)+((2,4*1,5)/2)</t>
  </si>
  <si>
    <t>C-972033271-0</t>
  </si>
  <si>
    <t>OTVORY KLENBY CI 0,09M2 TL 45CM</t>
  </si>
  <si>
    <t>KS</t>
  </si>
  <si>
    <t>O-97901-0</t>
  </si>
  <si>
    <t>SVISLA DOPRAVA SUTI</t>
  </si>
  <si>
    <t>((61,000 + 37,911946) + (0,854 + 2,48802 + 2,9694 + 0,166 + 0,010))</t>
  </si>
  <si>
    <t>O-97908-0</t>
  </si>
  <si>
    <t>VODOROVNA DOPRAVA SUTI A VYBOUR HMOT</t>
  </si>
  <si>
    <t>O-97921-0</t>
  </si>
  <si>
    <t>VNITROSTAVENISTNI DOPRAVA SUTI</t>
  </si>
  <si>
    <t>O-97909-0</t>
  </si>
  <si>
    <t>ULOZENI SUTI A SKLADKOVNE</t>
  </si>
  <si>
    <t>C-968072455-0</t>
  </si>
  <si>
    <t>ODSTR DVERNICH ZARUBNI KOVOVYCH 2M2</t>
  </si>
  <si>
    <t>3+2,4</t>
  </si>
  <si>
    <t>(0,7+0,8)*2</t>
  </si>
  <si>
    <t>(0,6*2)*2</t>
  </si>
  <si>
    <t>C-978059531-0</t>
  </si>
  <si>
    <t>ODSEK OBKLADU KERAM VNIT PL 2M2-</t>
  </si>
  <si>
    <t>011-WC</t>
  </si>
  <si>
    <t>((1,6+0,9)*2)*2-(0,6*1,97)</t>
  </si>
  <si>
    <t>011-chodba</t>
  </si>
  <si>
    <t>((1,15+(1,735+0,1+0,9))*2)*2-(0,6*1,97)-(0,7*1,97)</t>
  </si>
  <si>
    <t>(1,735+1,6)*2-(0,6*1,97)</t>
  </si>
  <si>
    <t>((2,1+(1,735+0,1+0,9))*2+(0,3*2)*2)-(0,7*1,97)-(0,8*1,97)</t>
  </si>
  <si>
    <t>0,55*(1,88+2,3)</t>
  </si>
  <si>
    <t>(((2,3+2,4)*2)*1,165)+((1,8+1,45)/2)*2+(0,6*1,45)*2+(2,3*1,45)-(0,6*1,97)</t>
  </si>
  <si>
    <t>C-965081713-0</t>
  </si>
  <si>
    <t>BOUR DLAZEB Z DLAZDIC KERAM 1CM 1M2-</t>
  </si>
  <si>
    <t>1,44+3,145+2,776+5,88+5,98+3,91</t>
  </si>
  <si>
    <t>0,9*1,6</t>
  </si>
  <si>
    <t>(1,735+0,1+0,9)*1,15</t>
  </si>
  <si>
    <t>1,735*1,6</t>
  </si>
  <si>
    <t>(1,735+0,1+0,9)*2,15</t>
  </si>
  <si>
    <t>2,6*2,3</t>
  </si>
  <si>
    <t>2,3*1,7</t>
  </si>
  <si>
    <t>C-965040542-0</t>
  </si>
  <si>
    <t>BOUR DLAZEB Z DLAZ ZAMK BET 10CM 1M2-</t>
  </si>
  <si>
    <t>BOURÁNÍ KONSTRUKCÍ CELKEM</t>
  </si>
  <si>
    <t>oddíl 99</t>
  </si>
  <si>
    <t>Přesun hmot:</t>
  </si>
  <si>
    <t>C-998011002-0</t>
  </si>
  <si>
    <t>PRESUN HMOT BUDOVY ZDENE VYSKY -12 M</t>
  </si>
  <si>
    <t>(8,314045 + 0,049254 + 165,15789 + 4,971516 + 0,671639 + 12,839623 + 0,002 + 0,396048 + 0,015087)</t>
  </si>
  <si>
    <t>PŘESUN HMOT CELKEM</t>
  </si>
  <si>
    <t>PSV:</t>
  </si>
  <si>
    <t>oddíl 711</t>
  </si>
  <si>
    <t>Izolace proti vodě:</t>
  </si>
  <si>
    <t>C-711211211-0</t>
  </si>
  <si>
    <t>STERKOVA IZOLACE KOUPELEN VODOROVNA</t>
  </si>
  <si>
    <t>0,11+1,6+1,7</t>
  </si>
  <si>
    <t>2,3*(2,6+0,1+2,4)</t>
  </si>
  <si>
    <t>IZOLACE PROTI VODĚ CELKEM</t>
  </si>
  <si>
    <t>oddíl 712</t>
  </si>
  <si>
    <t>Povlakové krytiny:</t>
  </si>
  <si>
    <t>C-712351701-0</t>
  </si>
  <si>
    <t>IZOL POVL STRECH PL FOLIE VOLNE POLOZ</t>
  </si>
  <si>
    <t>((4,5+1,5)*2)*9</t>
  </si>
  <si>
    <t>H-28329615-1</t>
  </si>
  <si>
    <t>FOLIE STRES DIFUZNI GUTTAFOL DO 150 S</t>
  </si>
  <si>
    <t>108*1,15</t>
  </si>
  <si>
    <t>C-712351702-0</t>
  </si>
  <si>
    <t>IZOL POVL STRECH PL FOLIE LEP BOD</t>
  </si>
  <si>
    <t>((4+1,5)*2)*9</t>
  </si>
  <si>
    <t>H-28321340-1</t>
  </si>
  <si>
    <t>FOLIE PAROTESNA DELTA REFLEX PLUS</t>
  </si>
  <si>
    <t>99*1,02</t>
  </si>
  <si>
    <t>POVLAKOVÉ KRYTINY CELKEM</t>
  </si>
  <si>
    <t>oddíl 713</t>
  </si>
  <si>
    <t>Izolace tepelné:</t>
  </si>
  <si>
    <t>C-713100835-0</t>
  </si>
  <si>
    <t>ODSTR IZOL TEPEL DESKY MINER TL -20CM</t>
  </si>
  <si>
    <t>C-713141221-0</t>
  </si>
  <si>
    <t>OSAZ IZOL TEPEL STRECH SIK MEZI K -30</t>
  </si>
  <si>
    <t>H-63151653-1</t>
  </si>
  <si>
    <t>DESKY MINERAL ISOVER NF 333 V TL 18CM</t>
  </si>
  <si>
    <t>99*1,05</t>
  </si>
  <si>
    <t>C-713141211-0</t>
  </si>
  <si>
    <t>OSAZ IZOL TEPEL STRECH SIK POD KR -30</t>
  </si>
  <si>
    <t>H-63151645-1</t>
  </si>
  <si>
    <t>DESKY MINERAL ISOVER NF 333 V TL 6CM</t>
  </si>
  <si>
    <t>C-713111111-0</t>
  </si>
  <si>
    <t>OSAZ IZOL TEPEL STROPU VRCHEM POLOZ (P1)</t>
  </si>
  <si>
    <t>H-63153815-1</t>
  </si>
  <si>
    <t>DESKY IZOL KROC STEPROCK HD4F TL 5CM</t>
  </si>
  <si>
    <t>106,75*1,02</t>
  </si>
  <si>
    <t>C-713123111-0</t>
  </si>
  <si>
    <t>OSAZ IZOL FOLIOVE PREKRYTI PODLAH</t>
  </si>
  <si>
    <t>H-28325012-1</t>
  </si>
  <si>
    <t>FOLIE PE PODLAH SEPARACNI TL 0,2,MM</t>
  </si>
  <si>
    <t>106,75*1,15</t>
  </si>
  <si>
    <t>C-713131141-0</t>
  </si>
  <si>
    <t>LEPENI IZOL TEPELNE STEN ZPLNA</t>
  </si>
  <si>
    <t>(3,5*1,05)/2</t>
  </si>
  <si>
    <t>1,84*1,02</t>
  </si>
  <si>
    <t>C-713131151-0</t>
  </si>
  <si>
    <t>OSAZ IZOL TEPEL STEN VLOZENIM 1VRSTVE</t>
  </si>
  <si>
    <t>H-63154210-1</t>
  </si>
  <si>
    <t>DESKY MINER ISOFAS-P TL 10CM</t>
  </si>
  <si>
    <t>C-713133131-0</t>
  </si>
  <si>
    <t>OSAZ IZOL FOLIOVE PREKRYTI STEN</t>
  </si>
  <si>
    <t>H-28321173-1</t>
  </si>
  <si>
    <t>PAROZABRANA DIFUZNI WAILANT 3</t>
  </si>
  <si>
    <t>4,44*1,15</t>
  </si>
  <si>
    <t>IZOLACE TEPELNÉ CELKEM</t>
  </si>
  <si>
    <t>oddíl 762</t>
  </si>
  <si>
    <t>Konstrukce tesařské:</t>
  </si>
  <si>
    <t>C-762522811-0</t>
  </si>
  <si>
    <t>DMTZ TESAR PODLAH +POLST PRK TL -32mm</t>
  </si>
  <si>
    <t>C-762331921-0</t>
  </si>
  <si>
    <t>VYREZ STRES VAZBY F -224cm2 DELKY -3m</t>
  </si>
  <si>
    <t>M</t>
  </si>
  <si>
    <t>krokve</t>
  </si>
  <si>
    <t>(3,4*8)*2</t>
  </si>
  <si>
    <t>C-762331911-0</t>
  </si>
  <si>
    <t>VYREZ STRES VAZBY F -120cm2 DELKY -3m</t>
  </si>
  <si>
    <t>pásky</t>
  </si>
  <si>
    <t>(1*6)*2</t>
  </si>
  <si>
    <t>C-762342811-0</t>
  </si>
  <si>
    <t>DMTZ LATOVANI STRECH ROZTEC -22cm</t>
  </si>
  <si>
    <t>(3,4*7,7)*2</t>
  </si>
  <si>
    <t>O-76202-0</t>
  </si>
  <si>
    <t>DMTZ TESAR NADSTRES PRVKU,VIKYRU</t>
  </si>
  <si>
    <t>C-762354212-0</t>
  </si>
  <si>
    <t>TESAR VIKYR SEDLOVY OKNO PL 0,5m2-</t>
  </si>
  <si>
    <t>C-762712110-0</t>
  </si>
  <si>
    <t>TESAR KONSTR VAZANE HRANENE F -120cm2</t>
  </si>
  <si>
    <t>42,3+18+90+48</t>
  </si>
  <si>
    <t>kleština</t>
  </si>
  <si>
    <t>pozednice</t>
  </si>
  <si>
    <t>zavětr.prkny</t>
  </si>
  <si>
    <t>C-762332931-0</t>
  </si>
  <si>
    <t>DOPLNENI TESAR VAZBY HRANOLY -120cm2</t>
  </si>
  <si>
    <t>boční sloupky</t>
  </si>
  <si>
    <t>(1,55++1,05+0,6)*4</t>
  </si>
  <si>
    <t>C-762712120-0</t>
  </si>
  <si>
    <t>TESAR KONSTR VAZANE HRANENE F -224cm2</t>
  </si>
  <si>
    <t>krokev</t>
  </si>
  <si>
    <t>H-60515010-1</t>
  </si>
  <si>
    <t>HRANOLKY SM 1 S 76-100MM L 400-650CM (kleština srovnatelně)</t>
  </si>
  <si>
    <t>(0,06*0,18)*42,3</t>
  </si>
  <si>
    <t>H-60515208-1</t>
  </si>
  <si>
    <t>HRANOLY SM 1 100x140MM L 400-600CM (pozednice srovnatelně)</t>
  </si>
  <si>
    <t>0,14*0,08*18</t>
  </si>
  <si>
    <t>H-60515214-1</t>
  </si>
  <si>
    <t>HRANOLY SM 1 120x120MM L 400-600CM (krokrv srovnatelně)</t>
  </si>
  <si>
    <t>0,08*0,18*90</t>
  </si>
  <si>
    <t>H-60512550-1</t>
  </si>
  <si>
    <t>PRKNA SM OMIT 2 TL 24MM L 250-300CM</t>
  </si>
  <si>
    <t>0,0024*0,15*48</t>
  </si>
  <si>
    <t>H-60533718-1</t>
  </si>
  <si>
    <t>HRANOLKY SM 2 DO 100CM2 L 100-395CM (boční sloupky)</t>
  </si>
  <si>
    <t>0,1*0,1*12,8</t>
  </si>
  <si>
    <t>C-762795000-0</t>
  </si>
  <si>
    <t>TESAR KONSTR VAZANE SPOJOV PROSTREDKY</t>
  </si>
  <si>
    <t>0,457+0,202+1,296+0,017+0,128</t>
  </si>
  <si>
    <t>C-762342451-0</t>
  </si>
  <si>
    <t>TESAR LATOVANI STRECH KONTRALATE</t>
  </si>
  <si>
    <t>(10*4,5)*2</t>
  </si>
  <si>
    <t>H-60517163-1</t>
  </si>
  <si>
    <t>LATE MD 1 DO 25CM2 L 400-650CM</t>
  </si>
  <si>
    <t>0,06*0,05*90</t>
  </si>
  <si>
    <t>C-762341016-0</t>
  </si>
  <si>
    <t>ZABEDNENI STRECH DES OSB SRAZ TL 22mm</t>
  </si>
  <si>
    <t>(4,5*9)*2</t>
  </si>
  <si>
    <t>KONSTRUKCE TESAŘSKÉ CELKEM</t>
  </si>
  <si>
    <t>oddíl 763</t>
  </si>
  <si>
    <t>Dřevostavby a konstrukce sádrokartonové:</t>
  </si>
  <si>
    <t>O-76317-0</t>
  </si>
  <si>
    <t>OBKLAD TRAMU/SLOUPU SADROKARTON</t>
  </si>
  <si>
    <t>34,02+2,915</t>
  </si>
  <si>
    <t>kleštiny</t>
  </si>
  <si>
    <t>(((0,25+0,2)*2)*4,2)*9</t>
  </si>
  <si>
    <t>odvod výfuk plynů</t>
  </si>
  <si>
    <t>(0,35*2+0,4)*2,65</t>
  </si>
  <si>
    <t>C-763161121-0</t>
  </si>
  <si>
    <t>PODKR SDK K311 SIK DR 1VR GKF 12,5</t>
  </si>
  <si>
    <t>((2,9+0,4+2,2)*2)*9</t>
  </si>
  <si>
    <t>C-763122141-0</t>
  </si>
  <si>
    <t>STENY SDK W623 40mm 1xGKFI 12,5mm</t>
  </si>
  <si>
    <t>DŘEVOSTAVBY A KONSTR. SÁDROKARTONOVÉ CELKEM</t>
  </si>
  <si>
    <t>oddíl 764</t>
  </si>
  <si>
    <t>Konstrukce klempířské:</t>
  </si>
  <si>
    <t>C-764171412-0</t>
  </si>
  <si>
    <t>KLEMP OPLECH VIKYR 6M2 HL LINDAB 45S</t>
  </si>
  <si>
    <t>0,36*(4*4,7)</t>
  </si>
  <si>
    <t>O-76465-0</t>
  </si>
  <si>
    <t>KLEMP PLAST PODOKAPNI ZLABY</t>
  </si>
  <si>
    <t>2*9,1</t>
  </si>
  <si>
    <t>O-76466-0</t>
  </si>
  <si>
    <t>KLEMP PLAST ODPADNI TROUBY</t>
  </si>
  <si>
    <t>2*3,7</t>
  </si>
  <si>
    <t>C-764225520-0</t>
  </si>
  <si>
    <t>KLEMP TIZN OKAP SGM -500 MK RS 250</t>
  </si>
  <si>
    <t>C-764510540-0</t>
  </si>
  <si>
    <t>KLEMP TIZN OPLECH PARAPET RS 250</t>
  </si>
  <si>
    <t>6*1,5</t>
  </si>
  <si>
    <t>C-764171331-0</t>
  </si>
  <si>
    <t>KLEMP KRYT HL LINDAB FOP-EL 0,5 30S</t>
  </si>
  <si>
    <t>4,3*9*2</t>
  </si>
  <si>
    <t>KONSTRUKCE KLEMPÍŘSKÉ CELKEM</t>
  </si>
  <si>
    <t>oddíl 765</t>
  </si>
  <si>
    <t>Tvrdé krytiny:</t>
  </si>
  <si>
    <t>C-765312813-0</t>
  </si>
  <si>
    <t>ODSTR KRYT DRAZ NA SUCHO K POUZITI</t>
  </si>
  <si>
    <t>(7,07*10)*2</t>
  </si>
  <si>
    <t>R-765331112-0</t>
  </si>
  <si>
    <t>MTZ ZASTR BETON DRAZ MOR NA SUCHO JEDN</t>
  </si>
  <si>
    <t>(0,5*2*5,5)+(1*10)*2+(1,7*9)*2</t>
  </si>
  <si>
    <t>R-765331131-0</t>
  </si>
  <si>
    <t>MTZ HREBEN BETON DRAZ MOR NA SUCHO</t>
  </si>
  <si>
    <t>TVRDÉ KRYTINY CELKEM</t>
  </si>
  <si>
    <t>oddíl 766</t>
  </si>
  <si>
    <t>Konstrukce truhlářské:</t>
  </si>
  <si>
    <t>D-76662-0</t>
  </si>
  <si>
    <t>TRUHL OKNO KOMPLETNI PLASTOVE</t>
  </si>
  <si>
    <t>5*(1,5*1,25)</t>
  </si>
  <si>
    <t>R-76662-0</t>
  </si>
  <si>
    <t>TRUHL OKNO KOMPLETNI PLASTOVE PROTIPOZAR</t>
  </si>
  <si>
    <t>1,5*1,25</t>
  </si>
  <si>
    <t>D-76666-0</t>
  </si>
  <si>
    <t>TRUHL DVERE DREVENE VNITRNI V DR ZAR</t>
  </si>
  <si>
    <t>C-766421221-0</t>
  </si>
  <si>
    <t>OBLOZ PODHL JEDN PALUBKY MD SIR 6CM</t>
  </si>
  <si>
    <t>(0,3*9)*2</t>
  </si>
  <si>
    <t>H-61191672-1</t>
  </si>
  <si>
    <t>PALUBKY OBKLAD SM TL15 SIR -60 MM</t>
  </si>
  <si>
    <t>5,4*1,05</t>
  </si>
  <si>
    <t>C-766660302-0</t>
  </si>
  <si>
    <t>DVERE KPL POSUVNE POHYBLIVY DIL</t>
  </si>
  <si>
    <t>H-55331610-1</t>
  </si>
  <si>
    <t>POUZDRO STAVEB STAND V 197^210/60CM</t>
  </si>
  <si>
    <t>C-766812830-0</t>
  </si>
  <si>
    <t>DMTZ TRUHL KUCH LINKY -1,8M</t>
  </si>
  <si>
    <t>H-55340440-1</t>
  </si>
  <si>
    <t>DVERE POSUVNE 1KRIDLOVE DP1 110x197</t>
  </si>
  <si>
    <t>D-76682-0</t>
  </si>
  <si>
    <t>TRUHL SKRIN VESTAVENA</t>
  </si>
  <si>
    <t>SOUB</t>
  </si>
  <si>
    <t>C-766812113-0</t>
  </si>
  <si>
    <t>KUCH LINKA DR STENA -1,8M</t>
  </si>
  <si>
    <t>H-61522703-1</t>
  </si>
  <si>
    <t>KUCHYNSKA LINKA DREVENA 200CM TYP C</t>
  </si>
  <si>
    <t>H-54245060-1</t>
  </si>
  <si>
    <t>MYCKA NADOBI VESTAVNA VM 631 X</t>
  </si>
  <si>
    <t>H-54212411-1</t>
  </si>
  <si>
    <t xml:space="preserve">MRAZNICKA 1DVEROVA </t>
  </si>
  <si>
    <t>H-54201-0</t>
  </si>
  <si>
    <t>CHLADNIČKA</t>
  </si>
  <si>
    <t>H-54202-0</t>
  </si>
  <si>
    <t>EL SPORÁK</t>
  </si>
  <si>
    <t>KONSTRUKCE TRUHLÁŘSKÉ CELKEM</t>
  </si>
  <si>
    <t>oddíl 767</t>
  </si>
  <si>
    <t>Kovové doplňkové konstrukce:</t>
  </si>
  <si>
    <t>O-76799-0</t>
  </si>
  <si>
    <t>ZAMEC KDK MTZ ATYPU</t>
  </si>
  <si>
    <t>KG</t>
  </si>
  <si>
    <t>H-55340160-11</t>
  </si>
  <si>
    <t>SUSAK POZARNICH HADIC</t>
  </si>
  <si>
    <t>R-76799-0</t>
  </si>
  <si>
    <t>HASICI PRISTROJ PRASKOVY MTZ+D</t>
  </si>
  <si>
    <t>R-76798-1</t>
  </si>
  <si>
    <t>KOTEVNI BOTKA NA DOL KONCE KROKVI + NATER</t>
  </si>
  <si>
    <t>KOVOVÉ DOPLŇKOVÉ KONSTRUKCE CELKEM</t>
  </si>
  <si>
    <t>oddíl 771</t>
  </si>
  <si>
    <t>Podlahy z dlaždic:</t>
  </si>
  <si>
    <t>D-77157-0</t>
  </si>
  <si>
    <t>DLAZBA KERAMICKA+SOKLIK</t>
  </si>
  <si>
    <t>1,44+3,145+2,776+3,91</t>
  </si>
  <si>
    <t>0,11WC</t>
  </si>
  <si>
    <t>011 sprcha</t>
  </si>
  <si>
    <t>PODLAHY Z DLAŽDIC CELKEM</t>
  </si>
  <si>
    <t>oddíl 776</t>
  </si>
  <si>
    <t>Podlahy povlakové:</t>
  </si>
  <si>
    <t>C-776521227-0</t>
  </si>
  <si>
    <t>LEPENI PODLAH POVLAK PVC ELST PASY</t>
  </si>
  <si>
    <t>H-28413011-1</t>
  </si>
  <si>
    <t>PODLAHOVINA VINYL LEP PASY TL 2MM</t>
  </si>
  <si>
    <t>106,75*1,08</t>
  </si>
  <si>
    <t>C-776511820-0</t>
  </si>
  <si>
    <t>ODSTRAN PODLAH POVLAK LEP +PODLOZ</t>
  </si>
  <si>
    <t>C-776521100-0</t>
  </si>
  <si>
    <t>LEPENI PODLAH POVLAK PVC PASY</t>
  </si>
  <si>
    <t>H-60760063-1</t>
  </si>
  <si>
    <t>PODLAHOVINA LINOLEUM PLOV PASY 3,2MM</t>
  </si>
  <si>
    <t>10*1,08</t>
  </si>
  <si>
    <t>PODLAHY POVLAKOVÉ CELKEM</t>
  </si>
  <si>
    <t>oddíl 781</t>
  </si>
  <si>
    <t>Obklady:</t>
  </si>
  <si>
    <t>D-78147-0</t>
  </si>
  <si>
    <t>OBKLADY KERAMICKE VNITRNI</t>
  </si>
  <si>
    <t>8,818+12,979+5,488+2,299+18,094</t>
  </si>
  <si>
    <t>OBKLADY CELKEM</t>
  </si>
  <si>
    <t>oddíl 783</t>
  </si>
  <si>
    <t>Nátěry:</t>
  </si>
  <si>
    <t>O-78378-0</t>
  </si>
  <si>
    <t>NATER TESAR PROTI-HNIL,PLIS,POZARNI</t>
  </si>
  <si>
    <t>20,304+33,84+46,8+5,12+19,8</t>
  </si>
  <si>
    <t>((0,06+0,18)*2)*42,3</t>
  </si>
  <si>
    <t>(0,14+0,8)*2*18</t>
  </si>
  <si>
    <t>(0,08+0,18)*2*90</t>
  </si>
  <si>
    <t>(0,1+0,1)*2*12,8</t>
  </si>
  <si>
    <t>latě</t>
  </si>
  <si>
    <t>((0,06+0,05)*2)*90</t>
  </si>
  <si>
    <t>NÁTĚRY CELKEM</t>
  </si>
  <si>
    <t>oddíl 784</t>
  </si>
  <si>
    <t>Malby:</t>
  </si>
  <si>
    <t>D-78440-0</t>
  </si>
  <si>
    <t>MALBY</t>
  </si>
  <si>
    <t>212,53+13,242+77,407+11,5+44,16</t>
  </si>
  <si>
    <t>(((2,9+0,4+2,2)*2)*10,675)+((10+10,675)*2)*2,3</t>
  </si>
  <si>
    <t>0,11+0,12</t>
  </si>
  <si>
    <t>strop</t>
  </si>
  <si>
    <t>1,6*0,9+1,735*1,6+(1,735+0,1+0,9)*1,15+(1,735+0,1+0,9)*2,15</t>
  </si>
  <si>
    <t>stěny</t>
  </si>
  <si>
    <t>((1,6+0,9)*2)*2,65+((1,735+1,6)*2)*2,65+(((1,735+0,1+0,9)+1,15)*2)*2,65+(((1,735+0,1+0,9)+2,15)*2)*2,65</t>
  </si>
  <si>
    <t>1,6+1,7</t>
  </si>
  <si>
    <t>(2,3*2,6)+(2,3*2,4)</t>
  </si>
  <si>
    <t>((2,3+2,6)*2)*2,3+((2,3+2,4)*2)*2,3</t>
  </si>
  <si>
    <t>MALBY CELKEM</t>
  </si>
  <si>
    <t>INSTALACE:</t>
  </si>
  <si>
    <t>oddíl 722</t>
  </si>
  <si>
    <t>Vodovod vnitřní:</t>
  </si>
  <si>
    <t>721-722-725</t>
  </si>
  <si>
    <t>ZTI vnitřní</t>
  </si>
  <si>
    <t>VODOVOD VNITŘNÍ CELKEM</t>
  </si>
  <si>
    <t>oddíl 723</t>
  </si>
  <si>
    <t>Plynovod vnitřní:</t>
  </si>
  <si>
    <t>C-723160217-0</t>
  </si>
  <si>
    <t>PRIPOJKA PLYNOMER ZAVIT OCHOZ DN 50</t>
  </si>
  <si>
    <t>PLYNOVOD VNITŘNÍ CELKEM</t>
  </si>
  <si>
    <t>oddíl 731</t>
  </si>
  <si>
    <t>Kotelny:</t>
  </si>
  <si>
    <t>C-731249127-0</t>
  </si>
  <si>
    <t>MTZ KOTEL OCEL KAP/PLYN PALIVA -70kW</t>
  </si>
  <si>
    <t>KOTELNY CELKEM</t>
  </si>
  <si>
    <t>MONTÁŽNÍ PRÁCE:</t>
  </si>
  <si>
    <t>oddíl M21</t>
  </si>
  <si>
    <t>Montáže silnoproud:</t>
  </si>
  <si>
    <t>M-210190073-0</t>
  </si>
  <si>
    <t>MONTAZ ROZVADECE SKRIN-NEDEL 1000KG</t>
  </si>
  <si>
    <t>M21</t>
  </si>
  <si>
    <t>MONTÁŽE SILNOPROUD CELKEM</t>
  </si>
  <si>
    <t>Základní rozpočtové náklady stavebního objektu celkem (bez DPH) :</t>
  </si>
  <si>
    <t>REKAPITULACE ROZPOČTU</t>
  </si>
  <si>
    <t>Oddíl</t>
  </si>
  <si>
    <t>Název oddílu / řemeslného oboru</t>
  </si>
  <si>
    <t>BEZ DPH</t>
  </si>
  <si>
    <t>Zemní práce</t>
  </si>
  <si>
    <t>Základy a zvláštní zakládání</t>
  </si>
  <si>
    <t>Svislé konstrukce</t>
  </si>
  <si>
    <t>Vodorovné konstrukce</t>
  </si>
  <si>
    <t>Komunikace</t>
  </si>
  <si>
    <t>Úpravy povrchů vnitřní</t>
  </si>
  <si>
    <t>Úpravy povrchů vnější</t>
  </si>
  <si>
    <t>Podlahy</t>
  </si>
  <si>
    <t>Ostatní konstrukce a práce</t>
  </si>
  <si>
    <t>Lešení a stavební výtahy</t>
  </si>
  <si>
    <t>Bourání konstrukcí</t>
  </si>
  <si>
    <t>Přesun hmot</t>
  </si>
  <si>
    <t>HSV CELKEM</t>
  </si>
  <si>
    <t>Izolace proti vodě</t>
  </si>
  <si>
    <t>Povlakové krytiny</t>
  </si>
  <si>
    <t>Izolace tepelné</t>
  </si>
  <si>
    <t>Konstrukce tesařské</t>
  </si>
  <si>
    <t>Dřevostavby a konstrukce sádrokartonové</t>
  </si>
  <si>
    <t>Konstrukce klempířské</t>
  </si>
  <si>
    <t>Tvrdé krytiny</t>
  </si>
  <si>
    <t>Konstrukce truhlářské</t>
  </si>
  <si>
    <t>Kovové doplňkové konstrukce</t>
  </si>
  <si>
    <t>Podlahy z dlaždic</t>
  </si>
  <si>
    <t>Podlahy povlakové</t>
  </si>
  <si>
    <t>Obklady</t>
  </si>
  <si>
    <t>Nátěry</t>
  </si>
  <si>
    <t>Malby</t>
  </si>
  <si>
    <t>PSV CELKEM</t>
  </si>
  <si>
    <t>Zdravotně technické instalace</t>
  </si>
  <si>
    <t>Ústřední vytápění</t>
  </si>
  <si>
    <t>INSTALACE CELKEM</t>
  </si>
  <si>
    <t>Montáže silnoproud</t>
  </si>
  <si>
    <t>MONTÁŽNÍ PRÁCE CELKEM</t>
  </si>
  <si>
    <t>Základní rozpočtové náklady stavebního objektu celkem</t>
  </si>
  <si>
    <t>KRYCÍ LIST ROZPOČTU</t>
  </si>
  <si>
    <t xml:space="preserve">Kód objektu: </t>
  </si>
  <si>
    <t xml:space="preserve">Název objektu: </t>
  </si>
  <si>
    <t xml:space="preserve">JKSO: </t>
  </si>
  <si>
    <t>Cenová úroveň:</t>
  </si>
  <si>
    <t>SO-01</t>
  </si>
  <si>
    <t xml:space="preserve">      DOSTAVBA HASIČSKÉ ZBROJNICE</t>
  </si>
  <si>
    <t/>
  </si>
  <si>
    <t>2017/I</t>
  </si>
  <si>
    <t xml:space="preserve">Kód stavby: </t>
  </si>
  <si>
    <t xml:space="preserve">Název stavby: </t>
  </si>
  <si>
    <t xml:space="preserve">SKP: </t>
  </si>
  <si>
    <t>Účelová M.J:</t>
  </si>
  <si>
    <t xml:space="preserve">Projektant: </t>
  </si>
  <si>
    <t xml:space="preserve">Počet účel. měrných jednotek: </t>
  </si>
  <si>
    <t xml:space="preserve">Objednatel: </t>
  </si>
  <si>
    <t xml:space="preserve">Náklady na měrnou jednotku: </t>
  </si>
  <si>
    <t xml:space="preserve">Počet listů: </t>
  </si>
  <si>
    <t xml:space="preserve">Zakázkové číslo: </t>
  </si>
  <si>
    <t xml:space="preserve">Zpracovatel: </t>
  </si>
  <si>
    <t xml:space="preserve">Zhotovitel: </t>
  </si>
  <si>
    <t>ROZPOČTOVÉ NÁKLADY</t>
  </si>
  <si>
    <t>Základní rozpočtové náklady (ZRN)</t>
  </si>
  <si>
    <t>Vedlejší rozpočtové náklady (VRN)</t>
  </si>
  <si>
    <t>Dodávka celkem</t>
  </si>
  <si>
    <t>Montáž celkem</t>
  </si>
  <si>
    <t>Z</t>
  </si>
  <si>
    <t>HSV celkem</t>
  </si>
  <si>
    <t>R</t>
  </si>
  <si>
    <t>PSV celkem</t>
  </si>
  <si>
    <t>N</t>
  </si>
  <si>
    <t>Instalace</t>
  </si>
  <si>
    <t>:</t>
  </si>
  <si>
    <t>Montáže</t>
  </si>
  <si>
    <t>ZRN celkem</t>
  </si>
  <si>
    <t>I: Projektové práce</t>
  </si>
  <si>
    <t>II: Technologie</t>
  </si>
  <si>
    <t>VII: Mobiliář</t>
  </si>
  <si>
    <t>ZRN+I+II+VII</t>
  </si>
  <si>
    <t>Ztížené výrobní podmínky</t>
  </si>
  <si>
    <t>%</t>
  </si>
  <si>
    <t>Oborová přirážka</t>
  </si>
  <si>
    <t>Přesun stavebních kapacit</t>
  </si>
  <si>
    <t>Mimostaveništní doprava</t>
  </si>
  <si>
    <t>Zařízení staveniště</t>
  </si>
  <si>
    <t>Provoz investora</t>
  </si>
  <si>
    <t>Kompletační činnost</t>
  </si>
  <si>
    <t>Ostatní VRN</t>
  </si>
  <si>
    <t>Rezerva</t>
  </si>
  <si>
    <t>Ostatní rozpočtové náklady (ORN)</t>
  </si>
  <si>
    <t>Doplňkové rozpočtové náklady (DRN)</t>
  </si>
  <si>
    <t>VRN celkem</t>
  </si>
  <si>
    <t>ORN celkem</t>
  </si>
  <si>
    <t>DRN celkem</t>
  </si>
  <si>
    <t>Náklady celkem</t>
  </si>
  <si>
    <t>Vypracoval</t>
  </si>
  <si>
    <t>Za zhotovitele</t>
  </si>
  <si>
    <t>Za objednatele</t>
  </si>
  <si>
    <t xml:space="preserve">Jméno: </t>
  </si>
  <si>
    <t xml:space="preserve">Datum: </t>
  </si>
  <si>
    <t xml:space="preserve">Podpis: </t>
  </si>
  <si>
    <t>Základ pro DPH</t>
  </si>
  <si>
    <t>%  činí :</t>
  </si>
  <si>
    <t>Kč</t>
  </si>
  <si>
    <t>DPH</t>
  </si>
  <si>
    <t>CENA ZA OBJEKT CELKEM VČETNĚ DPH:</t>
  </si>
  <si>
    <t>Poznámky: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</si>
</sst>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11" x14ac:knownFonts="1"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indexed="8"/>
      <name val="Arial"/>
      <family val="2"/>
      <charset val="238"/>
    </font>
    <font>
      <sz val="7"/>
      <color indexed="2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1" xfId="0" applyFont="1" applyBorder="1"/>
    <xf numFmtId="0" fontId="1" fillId="0" borderId="16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7" xfId="0" applyFont="1" applyBorder="1"/>
    <xf numFmtId="0" fontId="5" fillId="0" borderId="10" xfId="0" applyFont="1" applyBorder="1"/>
    <xf numFmtId="0" fontId="5" fillId="0" borderId="7" xfId="0" applyFont="1" applyBorder="1" applyAlignment="1">
      <alignment vertical="center"/>
    </xf>
    <xf numFmtId="0" fontId="5" fillId="0" borderId="23" xfId="0" applyFont="1" applyBorder="1"/>
    <xf numFmtId="0" fontId="5" fillId="0" borderId="24" xfId="0" applyFont="1" applyBorder="1"/>
    <xf numFmtId="0" fontId="5" fillId="0" borderId="25" xfId="0" applyFont="1" applyBorder="1"/>
    <xf numFmtId="0" fontId="0" fillId="0" borderId="13" xfId="0" applyBorder="1"/>
    <xf numFmtId="0" fontId="5" fillId="0" borderId="13" xfId="0" applyFont="1" applyBorder="1"/>
    <xf numFmtId="0" fontId="5" fillId="0" borderId="18" xfId="0" applyFont="1" applyBorder="1"/>
    <xf numFmtId="0" fontId="5" fillId="0" borderId="12" xfId="0" applyFont="1" applyBorder="1"/>
    <xf numFmtId="0" fontId="5" fillId="0" borderId="18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0" fontId="5" fillId="0" borderId="16" xfId="0" applyFont="1" applyBorder="1"/>
    <xf numFmtId="0" fontId="5" fillId="0" borderId="21" xfId="0" applyFont="1" applyBorder="1"/>
    <xf numFmtId="0" fontId="5" fillId="0" borderId="26" xfId="0" applyFont="1" applyBorder="1"/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3" fontId="1" fillId="0" borderId="8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164" fontId="1" fillId="0" borderId="27" xfId="0" applyNumberFormat="1" applyFont="1" applyBorder="1" applyAlignment="1">
      <alignment vertical="center"/>
    </xf>
    <xf numFmtId="165" fontId="1" fillId="0" borderId="8" xfId="0" applyNumberFormat="1" applyFont="1" applyBorder="1" applyAlignment="1">
      <alignment vertical="center"/>
    </xf>
    <xf numFmtId="165" fontId="1" fillId="0" borderId="28" xfId="0" applyNumberFormat="1" applyFont="1" applyBorder="1" applyAlignment="1">
      <alignment vertical="center"/>
    </xf>
    <xf numFmtId="0" fontId="5" fillId="2" borderId="11" xfId="0" applyFont="1" applyFill="1" applyBorder="1"/>
    <xf numFmtId="0" fontId="5" fillId="2" borderId="8" xfId="0" applyFont="1" applyFill="1" applyBorder="1"/>
    <xf numFmtId="0" fontId="5" fillId="2" borderId="8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29" xfId="0" applyFont="1" applyFill="1" applyBorder="1"/>
    <xf numFmtId="0" fontId="5" fillId="2" borderId="30" xfId="0" applyFont="1" applyFill="1" applyBorder="1"/>
    <xf numFmtId="165" fontId="5" fillId="2" borderId="28" xfId="0" applyNumberFormat="1" applyFont="1" applyFill="1" applyBorder="1"/>
    <xf numFmtId="0" fontId="5" fillId="2" borderId="31" xfId="0" applyFont="1" applyFill="1" applyBorder="1"/>
    <xf numFmtId="0" fontId="5" fillId="2" borderId="32" xfId="0" applyFont="1" applyFill="1" applyBorder="1" applyAlignment="1">
      <alignment horizontal="righ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32" xfId="0" applyFont="1" applyFill="1" applyBorder="1"/>
    <xf numFmtId="0" fontId="5" fillId="2" borderId="33" xfId="0" applyFont="1" applyFill="1" applyBorder="1"/>
    <xf numFmtId="164" fontId="5" fillId="2" borderId="34" xfId="0" applyNumberFormat="1" applyFont="1" applyFill="1" applyBorder="1"/>
    <xf numFmtId="0" fontId="5" fillId="2" borderId="35" xfId="0" applyFont="1" applyFill="1" applyBorder="1"/>
    <xf numFmtId="165" fontId="5" fillId="2" borderId="36" xfId="0" applyNumberFormat="1" applyFont="1" applyFill="1" applyBorder="1"/>
    <xf numFmtId="0" fontId="1" fillId="0" borderId="28" xfId="0" applyFont="1" applyBorder="1" applyAlignment="1">
      <alignment vertical="center"/>
    </xf>
    <xf numFmtId="0" fontId="7" fillId="0" borderId="8" xfId="0" applyFont="1" applyBorder="1" applyAlignment="1">
      <alignment horizontal="right" vertical="top"/>
    </xf>
    <xf numFmtId="4" fontId="1" fillId="0" borderId="8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164" fontId="5" fillId="2" borderId="0" xfId="0" applyNumberFormat="1" applyFont="1" applyFill="1" applyBorder="1"/>
    <xf numFmtId="0" fontId="0" fillId="0" borderId="39" xfId="0" applyBorder="1"/>
    <xf numFmtId="0" fontId="0" fillId="0" borderId="45" xfId="0" applyBorder="1"/>
    <xf numFmtId="0" fontId="0" fillId="2" borderId="49" xfId="0" applyFill="1" applyBorder="1"/>
    <xf numFmtId="0" fontId="0" fillId="2" borderId="50" xfId="0" applyFill="1" applyBorder="1"/>
    <xf numFmtId="0" fontId="0" fillId="2" borderId="51" xfId="0" applyFill="1" applyBorder="1"/>
    <xf numFmtId="0" fontId="5" fillId="2" borderId="51" xfId="0" applyFont="1" applyFill="1" applyBorder="1" applyAlignment="1">
      <alignment vertical="center"/>
    </xf>
    <xf numFmtId="0" fontId="1" fillId="0" borderId="45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0" fillId="0" borderId="63" xfId="0" applyBorder="1"/>
    <xf numFmtId="0" fontId="4" fillId="0" borderId="62" xfId="0" applyFont="1" applyBorder="1"/>
    <xf numFmtId="0" fontId="4" fillId="0" borderId="64" xfId="0" applyFont="1" applyBorder="1"/>
    <xf numFmtId="0" fontId="5" fillId="0" borderId="47" xfId="0" applyFont="1" applyBorder="1" applyAlignment="1">
      <alignment horizontal="left" vertical="center"/>
    </xf>
    <xf numFmtId="0" fontId="0" fillId="0" borderId="65" xfId="0" applyBorder="1"/>
    <xf numFmtId="0" fontId="5" fillId="0" borderId="12" xfId="0" applyFont="1" applyBorder="1" applyAlignment="1">
      <alignment horizontal="right" vertical="center"/>
    </xf>
    <xf numFmtId="3" fontId="5" fillId="0" borderId="66" xfId="0" applyNumberFormat="1" applyFont="1" applyBorder="1" applyAlignment="1">
      <alignment vertical="center"/>
    </xf>
    <xf numFmtId="0" fontId="5" fillId="0" borderId="11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3" fontId="5" fillId="0" borderId="67" xfId="0" applyNumberFormat="1" applyFont="1" applyBorder="1" applyAlignment="1">
      <alignment vertical="center"/>
    </xf>
    <xf numFmtId="0" fontId="5" fillId="2" borderId="71" xfId="0" applyFont="1" applyFill="1" applyBorder="1" applyAlignment="1">
      <alignment horizontal="right" vertical="center"/>
    </xf>
    <xf numFmtId="0" fontId="5" fillId="2" borderId="73" xfId="0" applyFont="1" applyFill="1" applyBorder="1" applyAlignment="1">
      <alignment horizontal="left" vertical="center"/>
    </xf>
    <xf numFmtId="3" fontId="5" fillId="2" borderId="74" xfId="0" applyNumberFormat="1" applyFont="1" applyFill="1" applyBorder="1" applyAlignment="1">
      <alignment vertical="center"/>
    </xf>
    <xf numFmtId="0" fontId="4" fillId="2" borderId="75" xfId="0" applyFont="1" applyFill="1" applyBorder="1"/>
    <xf numFmtId="0" fontId="5" fillId="2" borderId="52" xfId="0" applyFont="1" applyFill="1" applyBorder="1" applyAlignment="1">
      <alignment horizontal="left" vertical="center"/>
    </xf>
    <xf numFmtId="3" fontId="5" fillId="2" borderId="76" xfId="0" applyNumberFormat="1" applyFont="1" applyFill="1" applyBorder="1" applyAlignment="1">
      <alignment vertical="center"/>
    </xf>
    <xf numFmtId="49" fontId="0" fillId="0" borderId="38" xfId="0" applyNumberFormat="1" applyBorder="1" applyAlignment="1">
      <alignment horizontal="center"/>
    </xf>
    <xf numFmtId="0" fontId="0" fillId="0" borderId="65" xfId="0" applyBorder="1" applyAlignment="1">
      <alignment horizontal="center"/>
    </xf>
    <xf numFmtId="3" fontId="0" fillId="0" borderId="65" xfId="0" applyNumberFormat="1" applyBorder="1"/>
    <xf numFmtId="49" fontId="0" fillId="0" borderId="65" xfId="0" applyNumberFormat="1" applyBorder="1" applyAlignment="1">
      <alignment horizontal="right"/>
    </xf>
    <xf numFmtId="0" fontId="0" fillId="0" borderId="81" xfId="0" applyBorder="1"/>
    <xf numFmtId="0" fontId="0" fillId="0" borderId="77" xfId="0" applyBorder="1"/>
    <xf numFmtId="0" fontId="0" fillId="0" borderId="78" xfId="0" applyBorder="1"/>
    <xf numFmtId="3" fontId="0" fillId="0" borderId="69" xfId="0" applyNumberFormat="1" applyBorder="1" applyAlignment="1">
      <alignment horizontal="right" vertical="top"/>
    </xf>
    <xf numFmtId="3" fontId="0" fillId="0" borderId="82" xfId="0" applyNumberFormat="1" applyBorder="1" applyAlignment="1">
      <alignment horizontal="right" vertical="top"/>
    </xf>
    <xf numFmtId="0" fontId="0" fillId="0" borderId="83" xfId="0" applyBorder="1" applyAlignment="1">
      <alignment horizontal="center" vertical="top"/>
    </xf>
    <xf numFmtId="3" fontId="0" fillId="0" borderId="84" xfId="0" applyNumberFormat="1" applyBorder="1" applyAlignment="1">
      <alignment horizontal="right" vertical="top"/>
    </xf>
    <xf numFmtId="0" fontId="0" fillId="0" borderId="85" xfId="0" applyBorder="1" applyAlignment="1">
      <alignment horizontal="center" vertical="top"/>
    </xf>
    <xf numFmtId="0" fontId="0" fillId="0" borderId="78" xfId="0" applyBorder="1" applyAlignment="1">
      <alignment horizontal="center" vertical="top"/>
    </xf>
    <xf numFmtId="3" fontId="0" fillId="0" borderId="13" xfId="0" applyNumberFormat="1" applyBorder="1" applyAlignment="1">
      <alignment horizontal="right" vertical="top"/>
    </xf>
    <xf numFmtId="0" fontId="0" fillId="0" borderId="40" xfId="0" applyBorder="1" applyAlignment="1">
      <alignment horizontal="center" vertical="top"/>
    </xf>
    <xf numFmtId="0" fontId="0" fillId="0" borderId="87" xfId="0" applyBorder="1"/>
    <xf numFmtId="3" fontId="0" fillId="0" borderId="89" xfId="0" applyNumberFormat="1" applyBorder="1" applyAlignment="1">
      <alignment horizontal="right" vertical="top"/>
    </xf>
    <xf numFmtId="3" fontId="0" fillId="0" borderId="90" xfId="0" applyNumberFormat="1" applyBorder="1" applyAlignment="1">
      <alignment horizontal="right" vertical="top"/>
    </xf>
    <xf numFmtId="3" fontId="0" fillId="0" borderId="91" xfId="0" applyNumberFormat="1" applyBorder="1" applyAlignment="1">
      <alignment horizontal="right" vertical="top"/>
    </xf>
    <xf numFmtId="3" fontId="0" fillId="0" borderId="88" xfId="0" applyNumberFormat="1" applyBorder="1" applyAlignment="1">
      <alignment horizontal="right" vertical="top"/>
    </xf>
    <xf numFmtId="3" fontId="0" fillId="0" borderId="70" xfId="0" applyNumberFormat="1" applyBorder="1" applyAlignment="1">
      <alignment horizontal="right" vertical="top"/>
    </xf>
    <xf numFmtId="3" fontId="0" fillId="0" borderId="55" xfId="0" applyNumberFormat="1" applyBorder="1" applyAlignment="1">
      <alignment horizontal="right" vertical="top"/>
    </xf>
    <xf numFmtId="3" fontId="0" fillId="0" borderId="38" xfId="0" applyNumberFormat="1" applyBorder="1" applyAlignment="1">
      <alignment horizontal="right" vertical="top"/>
    </xf>
    <xf numFmtId="3" fontId="3" fillId="0" borderId="45" xfId="0" applyNumberFormat="1" applyFont="1" applyBorder="1" applyAlignment="1">
      <alignment horizontal="right" vertical="top"/>
    </xf>
    <xf numFmtId="0" fontId="0" fillId="0" borderId="92" xfId="0" applyBorder="1"/>
    <xf numFmtId="164" fontId="0" fillId="0" borderId="46" xfId="0" applyNumberFormat="1" applyBorder="1" applyAlignment="1">
      <alignment horizontal="right"/>
    </xf>
    <xf numFmtId="0" fontId="0" fillId="0" borderId="91" xfId="0" applyBorder="1"/>
    <xf numFmtId="164" fontId="0" fillId="0" borderId="69" xfId="0" applyNumberFormat="1" applyBorder="1" applyAlignment="1">
      <alignment horizontal="right"/>
    </xf>
    <xf numFmtId="0" fontId="0" fillId="2" borderId="99" xfId="0" applyFill="1" applyBorder="1" applyAlignment="1">
      <alignment horizontal="left" vertical="center"/>
    </xf>
    <xf numFmtId="0" fontId="0" fillId="0" borderId="68" xfId="0" applyBorder="1" applyAlignment="1"/>
    <xf numFmtId="0" fontId="0" fillId="0" borderId="78" xfId="0" applyBorder="1" applyAlignment="1"/>
    <xf numFmtId="3" fontId="0" fillId="0" borderId="79" xfId="0" applyNumberFormat="1" applyBorder="1" applyAlignment="1">
      <alignment horizontal="right"/>
    </xf>
    <xf numFmtId="0" fontId="0" fillId="0" borderId="69" xfId="0" applyBorder="1" applyAlignment="1"/>
    <xf numFmtId="0" fontId="10" fillId="2" borderId="71" xfId="0" applyFont="1" applyFill="1" applyBorder="1" applyAlignment="1">
      <alignment horizontal="left" vertical="center"/>
    </xf>
    <xf numFmtId="0" fontId="0" fillId="0" borderId="72" xfId="0" applyBorder="1" applyAlignment="1"/>
    <xf numFmtId="3" fontId="10" fillId="2" borderId="72" xfId="0" applyNumberFormat="1" applyFont="1" applyFill="1" applyBorder="1" applyAlignment="1">
      <alignment horizontal="right" vertical="center"/>
    </xf>
    <xf numFmtId="0" fontId="0" fillId="0" borderId="0" xfId="0" applyAlignment="1"/>
    <xf numFmtId="0" fontId="0" fillId="0" borderId="62" xfId="0" applyBorder="1" applyAlignment="1"/>
    <xf numFmtId="0" fontId="0" fillId="0" borderId="63" xfId="0" applyBorder="1" applyAlignment="1"/>
    <xf numFmtId="3" fontId="0" fillId="0" borderId="47" xfId="0" applyNumberFormat="1" applyBorder="1" applyAlignment="1">
      <alignment horizontal="right"/>
    </xf>
    <xf numFmtId="0" fontId="0" fillId="0" borderId="46" xfId="0" applyBorder="1" applyAlignment="1"/>
    <xf numFmtId="0" fontId="0" fillId="0" borderId="11" xfId="0" applyBorder="1" applyAlignment="1"/>
    <xf numFmtId="0" fontId="0" fillId="0" borderId="37" xfId="0" applyBorder="1" applyAlignment="1"/>
    <xf numFmtId="0" fontId="0" fillId="0" borderId="8" xfId="0" applyBorder="1" applyAlignment="1"/>
    <xf numFmtId="0" fontId="0" fillId="0" borderId="93" xfId="0" applyBorder="1" applyAlignment="1"/>
    <xf numFmtId="0" fontId="0" fillId="0" borderId="11" xfId="0" applyBorder="1" applyAlignment="1">
      <alignment vertical="top"/>
    </xf>
    <xf numFmtId="0" fontId="0" fillId="0" borderId="8" xfId="0" applyBorder="1" applyAlignment="1">
      <alignment vertical="top"/>
    </xf>
    <xf numFmtId="0" fontId="3" fillId="0" borderId="94" xfId="0" applyFont="1" applyBorder="1" applyAlignment="1"/>
    <xf numFmtId="0" fontId="0" fillId="0" borderId="95" xfId="0" applyBorder="1" applyAlignment="1"/>
    <xf numFmtId="0" fontId="3" fillId="0" borderId="98" xfId="0" applyFont="1" applyBorder="1" applyAlignment="1"/>
    <xf numFmtId="0" fontId="0" fillId="0" borderId="96" xfId="0" applyBorder="1" applyAlignment="1"/>
    <xf numFmtId="0" fontId="0" fillId="0" borderId="97" xfId="0" applyBorder="1" applyAlignment="1"/>
    <xf numFmtId="49" fontId="0" fillId="0" borderId="12" xfId="0" applyNumberFormat="1" applyBorder="1" applyAlignment="1"/>
    <xf numFmtId="0" fontId="0" fillId="0" borderId="40" xfId="0" applyBorder="1" applyAlignment="1"/>
    <xf numFmtId="0" fontId="0" fillId="0" borderId="18" xfId="0" applyBorder="1" applyAlignment="1"/>
    <xf numFmtId="0" fontId="0" fillId="0" borderId="13" xfId="0" applyBorder="1" applyAlignment="1"/>
    <xf numFmtId="0" fontId="0" fillId="0" borderId="88" xfId="0" applyBorder="1" applyAlignment="1"/>
    <xf numFmtId="0" fontId="3" fillId="0" borderId="46" xfId="0" applyFont="1" applyBorder="1" applyAlignment="1">
      <alignment horizontal="center" vertical="center"/>
    </xf>
    <xf numFmtId="0" fontId="0" fillId="0" borderId="92" xfId="0" applyBorder="1" applyAlignment="1"/>
    <xf numFmtId="0" fontId="0" fillId="0" borderId="12" xfId="0" applyBorder="1" applyAlignment="1"/>
    <xf numFmtId="0" fontId="0" fillId="0" borderId="54" xfId="0" applyBorder="1" applyAlignment="1"/>
    <xf numFmtId="0" fontId="0" fillId="0" borderId="41" xfId="0" applyBorder="1" applyAlignment="1"/>
    <xf numFmtId="0" fontId="0" fillId="0" borderId="82" xfId="0" applyBorder="1" applyAlignment="1"/>
    <xf numFmtId="0" fontId="0" fillId="0" borderId="83" xfId="0" applyBorder="1" applyAlignment="1"/>
    <xf numFmtId="0" fontId="0" fillId="0" borderId="84" xfId="0" applyBorder="1" applyAlignment="1"/>
    <xf numFmtId="0" fontId="0" fillId="0" borderId="85" xfId="0" applyBorder="1" applyAlignment="1"/>
    <xf numFmtId="0" fontId="0" fillId="0" borderId="56" xfId="0" applyBorder="1" applyAlignment="1"/>
    <xf numFmtId="0" fontId="0" fillId="0" borderId="57" xfId="0" applyBorder="1" applyAlignment="1"/>
    <xf numFmtId="0" fontId="0" fillId="0" borderId="80" xfId="0" applyBorder="1" applyAlignment="1"/>
    <xf numFmtId="0" fontId="0" fillId="0" borderId="59" xfId="0" applyBorder="1" applyAlignment="1"/>
    <xf numFmtId="0" fontId="0" fillId="0" borderId="58" xfId="0" applyBorder="1" applyAlignment="1"/>
    <xf numFmtId="0" fontId="9" fillId="0" borderId="75" xfId="0" applyFont="1" applyBorder="1" applyAlignment="1">
      <alignment horizontal="center" vertical="center"/>
    </xf>
    <xf numFmtId="0" fontId="0" fillId="0" borderId="51" xfId="0" applyBorder="1" applyAlignment="1"/>
    <xf numFmtId="0" fontId="0" fillId="0" borderId="53" xfId="0" applyBorder="1" applyAlignment="1"/>
    <xf numFmtId="0" fontId="3" fillId="0" borderId="62" xfId="0" applyFont="1" applyBorder="1" applyAlignment="1">
      <alignment horizontal="center" vertical="center"/>
    </xf>
    <xf numFmtId="0" fontId="0" fillId="0" borderId="48" xfId="0" applyBorder="1" applyAlignment="1"/>
    <xf numFmtId="0" fontId="0" fillId="0" borderId="14" xfId="0" applyBorder="1" applyAlignment="1"/>
    <xf numFmtId="0" fontId="0" fillId="0" borderId="86" xfId="0" applyBorder="1" applyAlignment="1"/>
    <xf numFmtId="0" fontId="0" fillId="0" borderId="79" xfId="0" applyBorder="1" applyAlignment="1"/>
    <xf numFmtId="49" fontId="0" fillId="0" borderId="68" xfId="0" applyNumberFormat="1" applyBorder="1" applyAlignment="1"/>
    <xf numFmtId="0" fontId="0" fillId="0" borderId="65" xfId="0" applyBorder="1" applyAlignment="1"/>
    <xf numFmtId="49" fontId="0" fillId="2" borderId="31" xfId="0" applyNumberFormat="1" applyFill="1" applyBorder="1" applyAlignment="1"/>
    <xf numFmtId="0" fontId="0" fillId="0" borderId="77" xfId="0" applyBorder="1" applyAlignment="1"/>
    <xf numFmtId="49" fontId="0" fillId="2" borderId="32" xfId="0" applyNumberFormat="1" applyFill="1" applyBorder="1" applyAlignment="1"/>
    <xf numFmtId="0" fontId="0" fillId="0" borderId="34" xfId="0" applyBorder="1" applyAlignment="1"/>
    <xf numFmtId="49" fontId="0" fillId="0" borderId="32" xfId="0" applyNumberFormat="1" applyBorder="1" applyAlignment="1"/>
    <xf numFmtId="0" fontId="8" fillId="0" borderId="57" xfId="0" applyFont="1" applyBorder="1" applyAlignment="1">
      <alignment horizontal="center" vertical="center"/>
    </xf>
    <xf numFmtId="0" fontId="0" fillId="0" borderId="43" xfId="0" applyBorder="1" applyAlignment="1"/>
    <xf numFmtId="0" fontId="0" fillId="0" borderId="39" xfId="0" applyBorder="1" applyAlignment="1"/>
    <xf numFmtId="0" fontId="3" fillId="0" borderId="0" xfId="0" applyFont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0" fillId="0" borderId="61" xfId="0" applyBorder="1" applyAlignment="1"/>
    <xf numFmtId="0" fontId="1" fillId="0" borderId="42" xfId="0" applyFont="1" applyBorder="1" applyAlignment="1">
      <alignment horizontal="center" vertical="center"/>
    </xf>
    <xf numFmtId="0" fontId="0" fillId="0" borderId="60" xfId="0" applyBorder="1" applyAlignment="1"/>
    <xf numFmtId="3" fontId="5" fillId="2" borderId="52" xfId="0" applyNumberFormat="1" applyFont="1" applyFill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0" fillId="0" borderId="1" xfId="0" applyBorder="1" applyAlignment="1"/>
    <xf numFmtId="0" fontId="1" fillId="0" borderId="7" xfId="0" applyFont="1" applyBorder="1" applyAlignment="1">
      <alignment horizontal="center"/>
    </xf>
    <xf numFmtId="0" fontId="0" fillId="0" borderId="4" xfId="0" applyBorder="1" applyAlignment="1"/>
    <xf numFmtId="0" fontId="0" fillId="0" borderId="5" xfId="0" applyBorder="1" applyAlignment="1"/>
    <xf numFmtId="49" fontId="7" fillId="0" borderId="8" xfId="0" applyNumberFormat="1" applyFont="1" applyBorder="1" applyAlignment="1">
      <alignment vertical="top" wrapText="1"/>
    </xf>
    <xf numFmtId="0" fontId="0" fillId="0" borderId="0" xfId="0" applyAlignment="1">
      <alignment wrapText="1"/>
    </xf>
    <xf numFmtId="0" fontId="0" fillId="0" borderId="38" xfId="0" applyBorder="1" applyAlignment="1">
      <alignment wrapText="1"/>
    </xf>
    <xf numFmtId="0" fontId="3" fillId="0" borderId="0" xfId="0" applyFont="1" applyAlignment="1">
      <alignment horizontal="center"/>
    </xf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0E0E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40"/>
  <sheetViews>
    <sheetView workbookViewId="0">
      <selection activeCell="A3" sqref="A3:B3"/>
    </sheetView>
  </sheetViews>
  <sheetFormatPr defaultRowHeight="12.75" x14ac:dyDescent="0.2"/>
  <cols>
    <col min="1" max="1" width="2" customWidth="1"/>
    <col min="2" max="2" width="15" customWidth="1"/>
    <col min="3" max="3" width="15.85546875" customWidth="1"/>
    <col min="4" max="4" width="12.28515625" customWidth="1"/>
    <col min="5" max="5" width="13.5703125" customWidth="1"/>
    <col min="6" max="6" width="11.7109375" customWidth="1"/>
    <col min="7" max="7" width="2.28515625" customWidth="1"/>
    <col min="8" max="8" width="13.42578125" customWidth="1"/>
  </cols>
  <sheetData>
    <row r="1" spans="1:8" ht="28.5" customHeight="1" thickBot="1" x14ac:dyDescent="0.25">
      <c r="A1" s="176" t="s">
        <v>537</v>
      </c>
      <c r="B1" s="157"/>
      <c r="C1" s="157"/>
      <c r="D1" s="157"/>
      <c r="E1" s="157"/>
      <c r="F1" s="157"/>
      <c r="G1" s="157"/>
      <c r="H1" s="157"/>
    </row>
    <row r="2" spans="1:8" ht="12.95" customHeight="1" x14ac:dyDescent="0.2">
      <c r="A2" s="150" t="s">
        <v>538</v>
      </c>
      <c r="B2" s="151"/>
      <c r="C2" s="177" t="s">
        <v>539</v>
      </c>
      <c r="D2" s="178"/>
      <c r="E2" s="151"/>
      <c r="F2" s="177" t="s">
        <v>540</v>
      </c>
      <c r="G2" s="151"/>
      <c r="H2" s="67" t="s">
        <v>541</v>
      </c>
    </row>
    <row r="3" spans="1:8" ht="12.95" customHeight="1" x14ac:dyDescent="0.2">
      <c r="A3" s="171" t="s">
        <v>542</v>
      </c>
      <c r="B3" s="172"/>
      <c r="C3" s="173" t="s">
        <v>543</v>
      </c>
      <c r="D3" s="174"/>
      <c r="E3" s="172"/>
      <c r="F3" s="175" t="s">
        <v>544</v>
      </c>
      <c r="G3" s="172"/>
      <c r="H3" s="90" t="s">
        <v>545</v>
      </c>
    </row>
    <row r="4" spans="1:8" ht="12.95" customHeight="1" x14ac:dyDescent="0.2">
      <c r="A4" s="149" t="s">
        <v>546</v>
      </c>
      <c r="B4" s="143"/>
      <c r="C4" s="144" t="s">
        <v>547</v>
      </c>
      <c r="D4" s="145"/>
      <c r="E4" s="143"/>
      <c r="F4" s="144" t="s">
        <v>548</v>
      </c>
      <c r="G4" s="143"/>
      <c r="H4" s="91" t="s">
        <v>549</v>
      </c>
    </row>
    <row r="5" spans="1:8" ht="12.95" customHeight="1" x14ac:dyDescent="0.2">
      <c r="A5" s="171" t="s">
        <v>544</v>
      </c>
      <c r="B5" s="172"/>
      <c r="C5" s="173" t="s">
        <v>544</v>
      </c>
      <c r="D5" s="174"/>
      <c r="E5" s="172"/>
      <c r="F5" s="175" t="s">
        <v>544</v>
      </c>
      <c r="G5" s="172"/>
      <c r="H5" s="90" t="s">
        <v>544</v>
      </c>
    </row>
    <row r="6" spans="1:8" ht="12.95" customHeight="1" x14ac:dyDescent="0.2">
      <c r="A6" s="119" t="s">
        <v>550</v>
      </c>
      <c r="B6" s="122"/>
      <c r="C6" s="122"/>
      <c r="D6" s="120"/>
      <c r="E6" s="168" t="s">
        <v>551</v>
      </c>
      <c r="F6" s="122"/>
      <c r="G6" s="122"/>
      <c r="H6" s="78"/>
    </row>
    <row r="7" spans="1:8" ht="12.95" customHeight="1" x14ac:dyDescent="0.2">
      <c r="A7" s="119" t="s">
        <v>552</v>
      </c>
      <c r="B7" s="122"/>
      <c r="C7" s="122"/>
      <c r="D7" s="120"/>
      <c r="E7" s="168" t="s">
        <v>553</v>
      </c>
      <c r="F7" s="122"/>
      <c r="G7" s="122"/>
      <c r="H7" s="92" t="str">
        <f>IF(H6=0,"",C27/H6)</f>
        <v/>
      </c>
    </row>
    <row r="8" spans="1:8" ht="12.95" customHeight="1" x14ac:dyDescent="0.2">
      <c r="A8" s="169" t="s">
        <v>554</v>
      </c>
      <c r="B8" s="122"/>
      <c r="C8" s="122"/>
      <c r="D8" s="120"/>
      <c r="E8" s="25" t="s">
        <v>555</v>
      </c>
      <c r="F8" s="25"/>
      <c r="G8" s="25"/>
      <c r="H8" s="93" t="s">
        <v>544</v>
      </c>
    </row>
    <row r="9" spans="1:8" ht="12.95" customHeight="1" x14ac:dyDescent="0.2">
      <c r="A9" s="149" t="s">
        <v>556</v>
      </c>
      <c r="B9" s="145"/>
      <c r="C9" s="145"/>
      <c r="D9" s="143"/>
      <c r="E9" s="144" t="s">
        <v>557</v>
      </c>
      <c r="F9" s="145"/>
      <c r="G9" s="145"/>
      <c r="H9" s="170"/>
    </row>
    <row r="10" spans="1:8" ht="12.95" customHeight="1" thickBot="1" x14ac:dyDescent="0.25">
      <c r="A10" s="156"/>
      <c r="B10" s="157"/>
      <c r="C10" s="157"/>
      <c r="D10" s="158"/>
      <c r="E10" s="159"/>
      <c r="F10" s="157"/>
      <c r="G10" s="157"/>
      <c r="H10" s="160"/>
    </row>
    <row r="11" spans="1:8" ht="28.5" customHeight="1" thickBot="1" x14ac:dyDescent="0.25">
      <c r="A11" s="161" t="s">
        <v>558</v>
      </c>
      <c r="B11" s="162"/>
      <c r="C11" s="162"/>
      <c r="D11" s="162"/>
      <c r="E11" s="162"/>
      <c r="F11" s="162"/>
      <c r="G11" s="162"/>
      <c r="H11" s="163"/>
    </row>
    <row r="12" spans="1:8" ht="12.95" customHeight="1" x14ac:dyDescent="0.2">
      <c r="A12" s="164" t="s">
        <v>559</v>
      </c>
      <c r="B12" s="130"/>
      <c r="C12" s="165"/>
      <c r="D12" s="147" t="s">
        <v>560</v>
      </c>
      <c r="E12" s="130"/>
      <c r="F12" s="130"/>
      <c r="G12" s="130"/>
      <c r="H12" s="165"/>
    </row>
    <row r="13" spans="1:8" ht="12.95" customHeight="1" x14ac:dyDescent="0.2">
      <c r="A13" s="166"/>
      <c r="B13" s="94" t="s">
        <v>561</v>
      </c>
      <c r="C13" s="110"/>
      <c r="D13" s="152" t="s">
        <v>576</v>
      </c>
      <c r="E13" s="153"/>
      <c r="F13" s="98">
        <v>9</v>
      </c>
      <c r="G13" s="99" t="s">
        <v>577</v>
      </c>
      <c r="H13" s="106">
        <f>C23*F13/100</f>
        <v>132594.78806407173</v>
      </c>
    </row>
    <row r="14" spans="1:8" ht="12.95" customHeight="1" x14ac:dyDescent="0.2">
      <c r="A14" s="167"/>
      <c r="B14" s="95" t="s">
        <v>562</v>
      </c>
      <c r="C14" s="111"/>
      <c r="D14" s="154" t="s">
        <v>578</v>
      </c>
      <c r="E14" s="155"/>
      <c r="F14" s="100"/>
      <c r="G14" s="101" t="s">
        <v>577</v>
      </c>
      <c r="H14" s="107">
        <f>C23*F14/100</f>
        <v>0</v>
      </c>
    </row>
    <row r="15" spans="1:8" ht="12.95" customHeight="1" x14ac:dyDescent="0.2">
      <c r="A15" s="105" t="s">
        <v>563</v>
      </c>
      <c r="B15" s="96" t="s">
        <v>564</v>
      </c>
      <c r="C15" s="110">
        <f>REKAPITULACE!C21</f>
        <v>596970.35408545879</v>
      </c>
      <c r="D15" s="122" t="s">
        <v>579</v>
      </c>
      <c r="E15" s="120"/>
      <c r="F15" s="97"/>
      <c r="G15" s="102" t="s">
        <v>577</v>
      </c>
      <c r="H15" s="108">
        <f>C23*F15/100</f>
        <v>0</v>
      </c>
    </row>
    <row r="16" spans="1:8" ht="12.95" customHeight="1" x14ac:dyDescent="0.2">
      <c r="A16" s="105" t="s">
        <v>565</v>
      </c>
      <c r="B16" s="96" t="s">
        <v>566</v>
      </c>
      <c r="C16" s="110">
        <f>REKAPITULACE!C38</f>
        <v>876305.06884867151</v>
      </c>
      <c r="D16" s="122" t="s">
        <v>580</v>
      </c>
      <c r="E16" s="120"/>
      <c r="F16" s="97"/>
      <c r="G16" s="102" t="s">
        <v>577</v>
      </c>
      <c r="H16" s="108">
        <f>C23*F16/100</f>
        <v>0</v>
      </c>
    </row>
    <row r="17" spans="1:8" ht="12.95" customHeight="1" x14ac:dyDescent="0.2">
      <c r="A17" s="105" t="s">
        <v>567</v>
      </c>
      <c r="B17" s="96" t="s">
        <v>568</v>
      </c>
      <c r="C17" s="110">
        <f>REKAPITULACE!C43</f>
        <v>0</v>
      </c>
      <c r="D17" s="122" t="s">
        <v>581</v>
      </c>
      <c r="E17" s="120"/>
      <c r="F17" s="97">
        <v>2</v>
      </c>
      <c r="G17" s="102" t="s">
        <v>577</v>
      </c>
      <c r="H17" s="108">
        <f>C23*F17/100</f>
        <v>29465.508458682605</v>
      </c>
    </row>
    <row r="18" spans="1:8" ht="12.95" customHeight="1" x14ac:dyDescent="0.2">
      <c r="A18" s="105" t="s">
        <v>569</v>
      </c>
      <c r="B18" s="96" t="s">
        <v>570</v>
      </c>
      <c r="C18" s="110">
        <f>REKAPITULACE!C47</f>
        <v>0</v>
      </c>
      <c r="D18" s="122" t="s">
        <v>582</v>
      </c>
      <c r="E18" s="120"/>
      <c r="F18" s="97"/>
      <c r="G18" s="102" t="s">
        <v>577</v>
      </c>
      <c r="H18" s="108">
        <f>C23*F18/100</f>
        <v>0</v>
      </c>
    </row>
    <row r="19" spans="1:8" ht="12.95" customHeight="1" x14ac:dyDescent="0.2">
      <c r="A19" s="119" t="s">
        <v>571</v>
      </c>
      <c r="B19" s="120"/>
      <c r="C19" s="110">
        <f>SUM(C15:C18)</f>
        <v>1473275.4229341303</v>
      </c>
      <c r="D19" s="122" t="s">
        <v>583</v>
      </c>
      <c r="E19" s="120"/>
      <c r="F19" s="97"/>
      <c r="G19" s="102" t="s">
        <v>577</v>
      </c>
      <c r="H19" s="108">
        <f>C23*F19/100</f>
        <v>0</v>
      </c>
    </row>
    <row r="20" spans="1:8" ht="12.95" customHeight="1" x14ac:dyDescent="0.2">
      <c r="A20" s="119" t="s">
        <v>572</v>
      </c>
      <c r="B20" s="120"/>
      <c r="C20" s="110">
        <v>0</v>
      </c>
      <c r="D20" s="122" t="s">
        <v>584</v>
      </c>
      <c r="E20" s="120"/>
      <c r="F20" s="97"/>
      <c r="G20" s="102" t="s">
        <v>577</v>
      </c>
      <c r="H20" s="108">
        <f>C23*F20/100</f>
        <v>0</v>
      </c>
    </row>
    <row r="21" spans="1:8" ht="12.95" customHeight="1" x14ac:dyDescent="0.2">
      <c r="A21" s="119" t="s">
        <v>573</v>
      </c>
      <c r="B21" s="120"/>
      <c r="C21" s="110">
        <v>0</v>
      </c>
      <c r="D21" s="122" t="s">
        <v>585</v>
      </c>
      <c r="E21" s="120"/>
      <c r="F21" s="97"/>
      <c r="G21" s="102" t="s">
        <v>577</v>
      </c>
      <c r="H21" s="108">
        <f>C23*F21/100</f>
        <v>0</v>
      </c>
    </row>
    <row r="22" spans="1:8" ht="12.95" customHeight="1" thickBot="1" x14ac:dyDescent="0.25">
      <c r="A22" s="119" t="s">
        <v>574</v>
      </c>
      <c r="B22" s="120"/>
      <c r="C22" s="110">
        <v>0</v>
      </c>
      <c r="D22" s="145"/>
      <c r="E22" s="143"/>
      <c r="F22" s="103"/>
      <c r="G22" s="104" t="s">
        <v>577</v>
      </c>
      <c r="H22" s="109">
        <f>C23*F22/100</f>
        <v>0</v>
      </c>
    </row>
    <row r="23" spans="1:8" ht="12.95" customHeight="1" x14ac:dyDescent="0.2">
      <c r="A23" s="119" t="s">
        <v>575</v>
      </c>
      <c r="B23" s="120"/>
      <c r="C23" s="110">
        <f>SUM(C19:C22)</f>
        <v>1473275.4229341303</v>
      </c>
      <c r="D23" s="147" t="s">
        <v>586</v>
      </c>
      <c r="E23" s="130"/>
      <c r="F23" s="130"/>
      <c r="G23" s="130"/>
      <c r="H23" s="148"/>
    </row>
    <row r="24" spans="1:8" ht="12.95" customHeight="1" x14ac:dyDescent="0.2">
      <c r="A24" s="119" t="s">
        <v>588</v>
      </c>
      <c r="B24" s="120"/>
      <c r="C24" s="110">
        <f>SUM(H13:H22)</f>
        <v>162060.29652275433</v>
      </c>
      <c r="D24" s="122"/>
      <c r="E24" s="120"/>
      <c r="F24" s="97"/>
      <c r="G24" s="102" t="s">
        <v>577</v>
      </c>
      <c r="H24" s="108">
        <f>C23*F24/100</f>
        <v>0</v>
      </c>
    </row>
    <row r="25" spans="1:8" ht="12.95" customHeight="1" thickBot="1" x14ac:dyDescent="0.25">
      <c r="A25" s="119" t="s">
        <v>589</v>
      </c>
      <c r="B25" s="120"/>
      <c r="C25" s="110">
        <f>SUM(H24:H25)</f>
        <v>0</v>
      </c>
      <c r="D25" s="145"/>
      <c r="E25" s="143"/>
      <c r="F25" s="103"/>
      <c r="G25" s="104" t="s">
        <v>577</v>
      </c>
      <c r="H25" s="109">
        <f>C23*F25/100</f>
        <v>0</v>
      </c>
    </row>
    <row r="26" spans="1:8" ht="12.95" customHeight="1" thickBot="1" x14ac:dyDescent="0.25">
      <c r="A26" s="149" t="s">
        <v>590</v>
      </c>
      <c r="B26" s="143"/>
      <c r="C26" s="112">
        <f>SUM(H27:H27)</f>
        <v>0</v>
      </c>
      <c r="D26" s="147" t="s">
        <v>587</v>
      </c>
      <c r="E26" s="130"/>
      <c r="F26" s="130"/>
      <c r="G26" s="130"/>
      <c r="H26" s="148"/>
    </row>
    <row r="27" spans="1:8" ht="12.95" customHeight="1" thickBot="1" x14ac:dyDescent="0.25">
      <c r="A27" s="150" t="s">
        <v>591</v>
      </c>
      <c r="B27" s="151"/>
      <c r="C27" s="113">
        <f>SUM(C23:C26)</f>
        <v>1635335.7194568845</v>
      </c>
      <c r="D27" s="145"/>
      <c r="E27" s="143"/>
      <c r="F27" s="103"/>
      <c r="G27" s="104" t="s">
        <v>577</v>
      </c>
      <c r="H27" s="109">
        <f>C23*F27/100</f>
        <v>0</v>
      </c>
    </row>
    <row r="28" spans="1:8" ht="12.95" customHeight="1" x14ac:dyDescent="0.2">
      <c r="A28" s="137" t="s">
        <v>592</v>
      </c>
      <c r="B28" s="138"/>
      <c r="C28" s="139" t="s">
        <v>593</v>
      </c>
      <c r="D28" s="138"/>
      <c r="E28" s="139" t="s">
        <v>594</v>
      </c>
      <c r="F28" s="140"/>
      <c r="G28" s="140"/>
      <c r="H28" s="141"/>
    </row>
    <row r="29" spans="1:8" ht="12.95" customHeight="1" x14ac:dyDescent="0.2">
      <c r="A29" s="142" t="s">
        <v>544</v>
      </c>
      <c r="B29" s="143"/>
      <c r="C29" s="144" t="s">
        <v>595</v>
      </c>
      <c r="D29" s="143"/>
      <c r="E29" s="144" t="s">
        <v>595</v>
      </c>
      <c r="F29" s="145"/>
      <c r="G29" s="145"/>
      <c r="H29" s="146"/>
    </row>
    <row r="30" spans="1:8" ht="12.95" customHeight="1" x14ac:dyDescent="0.2">
      <c r="A30" s="131" t="s">
        <v>596</v>
      </c>
      <c r="B30" s="132"/>
      <c r="C30" s="133" t="s">
        <v>596</v>
      </c>
      <c r="D30" s="132"/>
      <c r="E30" s="133" t="s">
        <v>596</v>
      </c>
      <c r="F30" s="126"/>
      <c r="G30" s="126"/>
      <c r="H30" s="134"/>
    </row>
    <row r="31" spans="1:8" ht="12.95" customHeight="1" x14ac:dyDescent="0.2">
      <c r="A31" s="135"/>
      <c r="B31" s="132"/>
      <c r="C31" s="136" t="s">
        <v>597</v>
      </c>
      <c r="D31" s="132"/>
      <c r="E31" s="136" t="s">
        <v>597</v>
      </c>
      <c r="F31" s="126"/>
      <c r="G31" s="126"/>
      <c r="H31" s="134"/>
    </row>
    <row r="32" spans="1:8" x14ac:dyDescent="0.2">
      <c r="A32" s="131"/>
      <c r="B32" s="132"/>
      <c r="C32" s="133"/>
      <c r="D32" s="132"/>
      <c r="E32" s="133"/>
      <c r="F32" s="126"/>
      <c r="G32" s="126"/>
      <c r="H32" s="134"/>
    </row>
    <row r="33" spans="1:8" ht="56.25" customHeight="1" thickBot="1" x14ac:dyDescent="0.25">
      <c r="A33" s="131"/>
      <c r="B33" s="132"/>
      <c r="C33" s="133"/>
      <c r="D33" s="132"/>
      <c r="E33" s="133"/>
      <c r="F33" s="126"/>
      <c r="G33" s="126"/>
      <c r="H33" s="134"/>
    </row>
    <row r="34" spans="1:8" ht="12.95" customHeight="1" x14ac:dyDescent="0.2">
      <c r="A34" s="127" t="s">
        <v>598</v>
      </c>
      <c r="B34" s="128"/>
      <c r="C34" s="115">
        <v>21</v>
      </c>
      <c r="D34" s="74" t="s">
        <v>599</v>
      </c>
      <c r="E34" s="129">
        <f>ROUND(C27-E36,0)</f>
        <v>1635336</v>
      </c>
      <c r="F34" s="130"/>
      <c r="G34" s="130"/>
      <c r="H34" s="114" t="s">
        <v>600</v>
      </c>
    </row>
    <row r="35" spans="1:8" ht="12.95" customHeight="1" x14ac:dyDescent="0.2">
      <c r="A35" s="119" t="s">
        <v>601</v>
      </c>
      <c r="B35" s="120"/>
      <c r="C35" s="117">
        <v>21</v>
      </c>
      <c r="D35" s="96" t="s">
        <v>599</v>
      </c>
      <c r="E35" s="121">
        <f>ROUND(E34*C35/100,0)</f>
        <v>343421</v>
      </c>
      <c r="F35" s="122"/>
      <c r="G35" s="122"/>
      <c r="H35" s="116" t="s">
        <v>600</v>
      </c>
    </row>
    <row r="36" spans="1:8" ht="12.95" customHeight="1" x14ac:dyDescent="0.2">
      <c r="A36" s="119" t="s">
        <v>598</v>
      </c>
      <c r="B36" s="120"/>
      <c r="C36" s="117">
        <v>15</v>
      </c>
      <c r="D36" s="96" t="s">
        <v>599</v>
      </c>
      <c r="E36" s="121">
        <v>0</v>
      </c>
      <c r="F36" s="122"/>
      <c r="G36" s="122"/>
      <c r="H36" s="116" t="s">
        <v>600</v>
      </c>
    </row>
    <row r="37" spans="1:8" ht="12.95" customHeight="1" x14ac:dyDescent="0.2">
      <c r="A37" s="119" t="s">
        <v>601</v>
      </c>
      <c r="B37" s="120"/>
      <c r="C37" s="117">
        <v>15</v>
      </c>
      <c r="D37" s="96" t="s">
        <v>599</v>
      </c>
      <c r="E37" s="121">
        <f>ROUND(E36*C37/100,0)</f>
        <v>0</v>
      </c>
      <c r="F37" s="122"/>
      <c r="G37" s="122"/>
      <c r="H37" s="116" t="s">
        <v>600</v>
      </c>
    </row>
    <row r="38" spans="1:8" ht="19.5" customHeight="1" thickBot="1" x14ac:dyDescent="0.25">
      <c r="A38" s="123" t="s">
        <v>602</v>
      </c>
      <c r="B38" s="124"/>
      <c r="C38" s="124"/>
      <c r="D38" s="124"/>
      <c r="E38" s="125">
        <f>CEILING(SUM(E34:E37),1)</f>
        <v>1978757</v>
      </c>
      <c r="F38" s="124"/>
      <c r="G38" s="124"/>
      <c r="H38" s="118" t="s">
        <v>600</v>
      </c>
    </row>
    <row r="39" spans="1:8" ht="12.95" customHeight="1" x14ac:dyDescent="0.2"/>
    <row r="40" spans="1:8" ht="12.95" customHeight="1" x14ac:dyDescent="0.2">
      <c r="A40" s="126" t="s">
        <v>603</v>
      </c>
      <c r="B40" s="126"/>
    </row>
  </sheetData>
  <mergeCells count="73">
    <mergeCell ref="A1:H1"/>
    <mergeCell ref="A2:B2"/>
    <mergeCell ref="C2:E2"/>
    <mergeCell ref="F2:G2"/>
    <mergeCell ref="A3:B3"/>
    <mergeCell ref="C3:E3"/>
    <mergeCell ref="F3:G3"/>
    <mergeCell ref="A4:B4"/>
    <mergeCell ref="C4:E4"/>
    <mergeCell ref="F4:G4"/>
    <mergeCell ref="A5:B5"/>
    <mergeCell ref="C5:E5"/>
    <mergeCell ref="F5:G5"/>
    <mergeCell ref="A13:A14"/>
    <mergeCell ref="A6:D6"/>
    <mergeCell ref="E6:G6"/>
    <mergeCell ref="A7:D7"/>
    <mergeCell ref="E7:G7"/>
    <mergeCell ref="A8:D8"/>
    <mergeCell ref="A9:D9"/>
    <mergeCell ref="E9:H9"/>
    <mergeCell ref="A10:D10"/>
    <mergeCell ref="E10:H10"/>
    <mergeCell ref="A11:H11"/>
    <mergeCell ref="A12:C12"/>
    <mergeCell ref="D12:H12"/>
    <mergeCell ref="D13:E13"/>
    <mergeCell ref="D14:E14"/>
    <mergeCell ref="D15:E15"/>
    <mergeCell ref="D16:E16"/>
    <mergeCell ref="D17:E17"/>
    <mergeCell ref="D23:H23"/>
    <mergeCell ref="A19:B19"/>
    <mergeCell ref="A20:B20"/>
    <mergeCell ref="A21:B21"/>
    <mergeCell ref="A22:B22"/>
    <mergeCell ref="A23:B23"/>
    <mergeCell ref="D18:E18"/>
    <mergeCell ref="D19:E19"/>
    <mergeCell ref="D20:E20"/>
    <mergeCell ref="D21:E21"/>
    <mergeCell ref="D22:E22"/>
    <mergeCell ref="D24:E24"/>
    <mergeCell ref="D25:E25"/>
    <mergeCell ref="D26:H26"/>
    <mergeCell ref="D27:E27"/>
    <mergeCell ref="A24:B24"/>
    <mergeCell ref="A25:B25"/>
    <mergeCell ref="A26:B26"/>
    <mergeCell ref="A27:B27"/>
    <mergeCell ref="A28:B28"/>
    <mergeCell ref="C28:D28"/>
    <mergeCell ref="E28:H28"/>
    <mergeCell ref="A29:B29"/>
    <mergeCell ref="C29:D29"/>
    <mergeCell ref="E29:H29"/>
    <mergeCell ref="A30:B30"/>
    <mergeCell ref="C30:D30"/>
    <mergeCell ref="E30:H30"/>
    <mergeCell ref="A31:B33"/>
    <mergeCell ref="C31:D33"/>
    <mergeCell ref="E31:H33"/>
    <mergeCell ref="A34:B34"/>
    <mergeCell ref="E34:G34"/>
    <mergeCell ref="A35:B35"/>
    <mergeCell ref="E35:G35"/>
    <mergeCell ref="A36:B36"/>
    <mergeCell ref="E36:G36"/>
    <mergeCell ref="A37:B37"/>
    <mergeCell ref="E37:G37"/>
    <mergeCell ref="A38:D38"/>
    <mergeCell ref="E38:G38"/>
    <mergeCell ref="A40:B40"/>
  </mergeCells>
  <printOptions horizontalCentered="1"/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49"/>
  <sheetViews>
    <sheetView workbookViewId="0">
      <selection activeCell="C6" sqref="C6"/>
    </sheetView>
  </sheetViews>
  <sheetFormatPr defaultRowHeight="12.75" x14ac:dyDescent="0.2"/>
  <cols>
    <col min="1" max="1" width="3.85546875" customWidth="1"/>
    <col min="2" max="2" width="45.140625" customWidth="1"/>
    <col min="3" max="3" width="20.42578125" customWidth="1"/>
  </cols>
  <sheetData>
    <row r="1" spans="1:3" s="2" customFormat="1" ht="9.75" customHeight="1" x14ac:dyDescent="0.2">
      <c r="A1" s="2" t="s">
        <v>0</v>
      </c>
      <c r="C1" s="2" t="s">
        <v>1</v>
      </c>
    </row>
    <row r="2" spans="1:3" s="2" customFormat="1" ht="9.75" customHeight="1" x14ac:dyDescent="0.2">
      <c r="A2" s="2" t="s">
        <v>2</v>
      </c>
      <c r="C2" s="2" t="s">
        <v>3</v>
      </c>
    </row>
    <row r="3" spans="1:3" s="1" customFormat="1" ht="9.75" customHeight="1" x14ac:dyDescent="0.2"/>
    <row r="4" spans="1:3" s="3" customFormat="1" ht="12.75" customHeight="1" x14ac:dyDescent="0.2">
      <c r="A4" s="179" t="s">
        <v>499</v>
      </c>
      <c r="B4" s="126"/>
      <c r="C4" s="126"/>
    </row>
    <row r="5" spans="1:3" s="1" customFormat="1" ht="10.5" customHeight="1" thickBot="1" x14ac:dyDescent="0.25"/>
    <row r="6" spans="1:3" s="1" customFormat="1" ht="10.5" customHeight="1" x14ac:dyDescent="0.2">
      <c r="A6" s="180" t="s">
        <v>500</v>
      </c>
      <c r="B6" s="182" t="s">
        <v>501</v>
      </c>
      <c r="C6" s="72" t="s">
        <v>17</v>
      </c>
    </row>
    <row r="7" spans="1:3" s="1" customFormat="1" ht="10.5" customHeight="1" thickBot="1" x14ac:dyDescent="0.25">
      <c r="A7" s="181"/>
      <c r="B7" s="183"/>
      <c r="C7" s="73" t="s">
        <v>502</v>
      </c>
    </row>
    <row r="8" spans="1:3" s="17" customFormat="1" ht="11.25" customHeight="1" x14ac:dyDescent="0.2">
      <c r="A8" s="75"/>
      <c r="B8" s="77" t="s">
        <v>25</v>
      </c>
      <c r="C8" s="76"/>
    </row>
    <row r="9" spans="1:3" s="17" customFormat="1" ht="11.25" customHeight="1" x14ac:dyDescent="0.2">
      <c r="A9" s="79">
        <v>1</v>
      </c>
      <c r="B9" s="30" t="s">
        <v>503</v>
      </c>
      <c r="C9" s="80">
        <f>ROZPOČET!G13</f>
        <v>6100.6414855160001</v>
      </c>
    </row>
    <row r="10" spans="1:3" s="17" customFormat="1" ht="11.25" customHeight="1" x14ac:dyDescent="0.2">
      <c r="A10" s="81">
        <v>2</v>
      </c>
      <c r="B10" s="82" t="s">
        <v>504</v>
      </c>
      <c r="C10" s="83">
        <f>ROZPOČET!G16</f>
        <v>972.23289912799999</v>
      </c>
    </row>
    <row r="11" spans="1:3" s="17" customFormat="1" ht="11.25" customHeight="1" x14ac:dyDescent="0.2">
      <c r="A11" s="81">
        <v>3</v>
      </c>
      <c r="B11" s="82" t="s">
        <v>505</v>
      </c>
      <c r="C11" s="83">
        <f>ROZPOČET!G28</f>
        <v>32685.875222854273</v>
      </c>
    </row>
    <row r="12" spans="1:3" s="17" customFormat="1" ht="11.25" customHeight="1" x14ac:dyDescent="0.2">
      <c r="A12" s="81">
        <v>4</v>
      </c>
      <c r="B12" s="82" t="s">
        <v>506</v>
      </c>
      <c r="C12" s="83">
        <f>ROZPOČET!G36</f>
        <v>6906.3284663370005</v>
      </c>
    </row>
    <row r="13" spans="1:3" s="17" customFormat="1" ht="11.25" customHeight="1" x14ac:dyDescent="0.2">
      <c r="A13" s="81">
        <v>5</v>
      </c>
      <c r="B13" s="82" t="s">
        <v>507</v>
      </c>
      <c r="C13" s="83">
        <f>ROZPOČET!G41</f>
        <v>178180.567488406</v>
      </c>
    </row>
    <row r="14" spans="1:3" s="17" customFormat="1" ht="11.25" customHeight="1" x14ac:dyDescent="0.2">
      <c r="A14" s="81">
        <v>61</v>
      </c>
      <c r="B14" s="82" t="s">
        <v>508</v>
      </c>
      <c r="C14" s="83">
        <f>ROZPOČET!G49</f>
        <v>31911.961957478627</v>
      </c>
    </row>
    <row r="15" spans="1:3" s="17" customFormat="1" ht="11.25" customHeight="1" x14ac:dyDescent="0.2">
      <c r="A15" s="81">
        <v>62</v>
      </c>
      <c r="B15" s="82" t="s">
        <v>509</v>
      </c>
      <c r="C15" s="83">
        <f>ROZPOČET!G73</f>
        <v>34595.18455737456</v>
      </c>
    </row>
    <row r="16" spans="1:3" s="17" customFormat="1" ht="11.25" customHeight="1" x14ac:dyDescent="0.2">
      <c r="A16" s="81">
        <v>63</v>
      </c>
      <c r="B16" s="82" t="s">
        <v>510</v>
      </c>
      <c r="C16" s="83">
        <f>ROZPOČET!G77</f>
        <v>38548.814578947749</v>
      </c>
    </row>
    <row r="17" spans="1:3" s="17" customFormat="1" ht="11.25" customHeight="1" x14ac:dyDescent="0.2">
      <c r="A17" s="81">
        <v>9</v>
      </c>
      <c r="B17" s="82" t="s">
        <v>511</v>
      </c>
      <c r="C17" s="83">
        <f>ROZPOČET!G81</f>
        <v>5840</v>
      </c>
    </row>
    <row r="18" spans="1:3" s="17" customFormat="1" ht="11.25" customHeight="1" x14ac:dyDescent="0.2">
      <c r="A18" s="81">
        <v>94</v>
      </c>
      <c r="B18" s="82" t="s">
        <v>512</v>
      </c>
      <c r="C18" s="83">
        <f>ROZPOČET!G88</f>
        <v>23083.980997013998</v>
      </c>
    </row>
    <row r="19" spans="1:3" s="17" customFormat="1" ht="11.25" customHeight="1" x14ac:dyDescent="0.2">
      <c r="A19" s="81">
        <v>96</v>
      </c>
      <c r="B19" s="82" t="s">
        <v>513</v>
      </c>
      <c r="C19" s="83">
        <f>ROZPOČET!G140</f>
        <v>191049.61039313316</v>
      </c>
    </row>
    <row r="20" spans="1:3" s="17" customFormat="1" ht="11.25" customHeight="1" x14ac:dyDescent="0.2">
      <c r="A20" s="81">
        <v>99</v>
      </c>
      <c r="B20" s="82" t="s">
        <v>514</v>
      </c>
      <c r="C20" s="83">
        <f>ROZPOČET!G144</f>
        <v>47095.156039269474</v>
      </c>
    </row>
    <row r="21" spans="1:3" s="17" customFormat="1" ht="11.25" customHeight="1" thickBot="1" x14ac:dyDescent="0.25">
      <c r="A21" s="84"/>
      <c r="B21" s="85" t="s">
        <v>515</v>
      </c>
      <c r="C21" s="86">
        <f>SUM(C9:C20)</f>
        <v>596970.35408545879</v>
      </c>
    </row>
    <row r="22" spans="1:3" s="1" customFormat="1" ht="10.5" customHeight="1" thickBot="1" x14ac:dyDescent="0.25"/>
    <row r="23" spans="1:3" s="17" customFormat="1" ht="11.25" customHeight="1" x14ac:dyDescent="0.2">
      <c r="A23" s="75"/>
      <c r="B23" s="77" t="s">
        <v>200</v>
      </c>
      <c r="C23" s="76"/>
    </row>
    <row r="24" spans="1:3" s="17" customFormat="1" ht="11.25" customHeight="1" x14ac:dyDescent="0.2">
      <c r="A24" s="79">
        <v>711</v>
      </c>
      <c r="B24" s="30" t="s">
        <v>516</v>
      </c>
      <c r="C24" s="80">
        <f>ROZPOČET!G155</f>
        <v>5228.2919183166305</v>
      </c>
    </row>
    <row r="25" spans="1:3" s="17" customFormat="1" ht="11.25" customHeight="1" x14ac:dyDescent="0.2">
      <c r="A25" s="81">
        <v>712</v>
      </c>
      <c r="B25" s="82" t="s">
        <v>517</v>
      </c>
      <c r="C25" s="83">
        <f>ROZPOČET!G165</f>
        <v>12379.979447883001</v>
      </c>
    </row>
    <row r="26" spans="1:3" s="17" customFormat="1" ht="11.25" customHeight="1" x14ac:dyDescent="0.2">
      <c r="A26" s="81">
        <v>713</v>
      </c>
      <c r="B26" s="82" t="s">
        <v>518</v>
      </c>
      <c r="C26" s="83">
        <f>ROZPOČET!G197</f>
        <v>118767.5495866328</v>
      </c>
    </row>
    <row r="27" spans="1:3" s="17" customFormat="1" ht="11.25" customHeight="1" x14ac:dyDescent="0.2">
      <c r="A27" s="81">
        <v>762</v>
      </c>
      <c r="B27" s="82" t="s">
        <v>519</v>
      </c>
      <c r="C27" s="83">
        <f>ROZPOČET!G239</f>
        <v>131715.49465785437</v>
      </c>
    </row>
    <row r="28" spans="1:3" s="17" customFormat="1" ht="11.25" customHeight="1" x14ac:dyDescent="0.2">
      <c r="A28" s="81">
        <v>763</v>
      </c>
      <c r="B28" s="82" t="s">
        <v>520</v>
      </c>
      <c r="C28" s="83">
        <f>ROZPOČET!G251</f>
        <v>93239.423131279284</v>
      </c>
    </row>
    <row r="29" spans="1:3" s="17" customFormat="1" ht="11.25" customHeight="1" x14ac:dyDescent="0.2">
      <c r="A29" s="81">
        <v>764</v>
      </c>
      <c r="B29" s="82" t="s">
        <v>521</v>
      </c>
      <c r="C29" s="83">
        <f>ROZPOČET!G265</f>
        <v>102992.0047985214</v>
      </c>
    </row>
    <row r="30" spans="1:3" s="17" customFormat="1" ht="11.25" customHeight="1" x14ac:dyDescent="0.2">
      <c r="A30" s="81">
        <v>765</v>
      </c>
      <c r="B30" s="82" t="s">
        <v>522</v>
      </c>
      <c r="C30" s="83">
        <f>ROZPOČET!G272</f>
        <v>19414.801700272197</v>
      </c>
    </row>
    <row r="31" spans="1:3" s="17" customFormat="1" ht="11.25" customHeight="1" x14ac:dyDescent="0.2">
      <c r="A31" s="81">
        <v>766</v>
      </c>
      <c r="B31" s="82" t="s">
        <v>523</v>
      </c>
      <c r="C31" s="83">
        <f>ROZPOČET!G294</f>
        <v>170787.81688488909</v>
      </c>
    </row>
    <row r="32" spans="1:3" s="17" customFormat="1" ht="11.25" customHeight="1" x14ac:dyDescent="0.2">
      <c r="A32" s="81">
        <v>767</v>
      </c>
      <c r="B32" s="82" t="s">
        <v>524</v>
      </c>
      <c r="C32" s="83">
        <f>ROZPOČET!G300</f>
        <v>36740.784709175001</v>
      </c>
    </row>
    <row r="33" spans="1:3" s="17" customFormat="1" ht="11.25" customHeight="1" x14ac:dyDescent="0.2">
      <c r="A33" s="81">
        <v>771</v>
      </c>
      <c r="B33" s="82" t="s">
        <v>525</v>
      </c>
      <c r="C33" s="83">
        <f>ROZPOČET!G312</f>
        <v>15114.629387921663</v>
      </c>
    </row>
    <row r="34" spans="1:3" s="17" customFormat="1" ht="11.25" customHeight="1" x14ac:dyDescent="0.2">
      <c r="A34" s="81">
        <v>776</v>
      </c>
      <c r="B34" s="82" t="s">
        <v>526</v>
      </c>
      <c r="C34" s="83">
        <f>ROZPOČET!G322</f>
        <v>96206.7746061785</v>
      </c>
    </row>
    <row r="35" spans="1:3" s="17" customFormat="1" ht="11.25" customHeight="1" x14ac:dyDescent="0.2">
      <c r="A35" s="81">
        <v>781</v>
      </c>
      <c r="B35" s="82" t="s">
        <v>527</v>
      </c>
      <c r="C35" s="83">
        <f>ROZPOČET!G336</f>
        <v>45622.938069494841</v>
      </c>
    </row>
    <row r="36" spans="1:3" s="17" customFormat="1" ht="11.25" customHeight="1" x14ac:dyDescent="0.2">
      <c r="A36" s="81">
        <v>783</v>
      </c>
      <c r="B36" s="82" t="s">
        <v>528</v>
      </c>
      <c r="C36" s="83">
        <f>ROZPOČET!G350</f>
        <v>12732.580785132384</v>
      </c>
    </row>
    <row r="37" spans="1:3" s="17" customFormat="1" ht="11.25" customHeight="1" x14ac:dyDescent="0.2">
      <c r="A37" s="81">
        <v>784</v>
      </c>
      <c r="B37" s="82" t="s">
        <v>529</v>
      </c>
      <c r="C37" s="83">
        <f>ROZPOČET!G366</f>
        <v>15361.999165120371</v>
      </c>
    </row>
    <row r="38" spans="1:3" s="17" customFormat="1" ht="11.25" customHeight="1" thickBot="1" x14ac:dyDescent="0.25">
      <c r="A38" s="84"/>
      <c r="B38" s="85" t="s">
        <v>530</v>
      </c>
      <c r="C38" s="86">
        <f>SUM(C24:C37)</f>
        <v>876305.06884867151</v>
      </c>
    </row>
    <row r="39" spans="1:3" s="1" customFormat="1" ht="10.5" customHeight="1" thickBot="1" x14ac:dyDescent="0.25"/>
    <row r="40" spans="1:3" s="17" customFormat="1" ht="11.25" customHeight="1" x14ac:dyDescent="0.2">
      <c r="A40" s="75"/>
      <c r="B40" s="77" t="s">
        <v>475</v>
      </c>
      <c r="C40" s="76"/>
    </row>
    <row r="41" spans="1:3" s="17" customFormat="1" ht="11.25" customHeight="1" x14ac:dyDescent="0.2">
      <c r="A41" s="79">
        <v>720</v>
      </c>
      <c r="B41" s="30" t="s">
        <v>531</v>
      </c>
      <c r="C41" s="80">
        <f>ROZPOČET!G375+ROZPOČET!G378</f>
        <v>0</v>
      </c>
    </row>
    <row r="42" spans="1:3" s="17" customFormat="1" ht="11.25" customHeight="1" x14ac:dyDescent="0.2">
      <c r="A42" s="81">
        <v>730</v>
      </c>
      <c r="B42" s="82" t="s">
        <v>532</v>
      </c>
      <c r="C42" s="83">
        <f>ROZPOČET!G381</f>
        <v>0</v>
      </c>
    </row>
    <row r="43" spans="1:3" s="17" customFormat="1" ht="11.25" customHeight="1" thickBot="1" x14ac:dyDescent="0.25">
      <c r="A43" s="84"/>
      <c r="B43" s="85" t="s">
        <v>533</v>
      </c>
      <c r="C43" s="86">
        <f>SUM(C41:C42)</f>
        <v>0</v>
      </c>
    </row>
    <row r="44" spans="1:3" s="1" customFormat="1" ht="10.5" customHeight="1" thickBot="1" x14ac:dyDescent="0.25"/>
    <row r="45" spans="1:3" s="17" customFormat="1" ht="11.25" customHeight="1" x14ac:dyDescent="0.2">
      <c r="A45" s="75"/>
      <c r="B45" s="77" t="s">
        <v>491</v>
      </c>
      <c r="C45" s="76"/>
    </row>
    <row r="46" spans="1:3" s="17" customFormat="1" ht="11.25" customHeight="1" x14ac:dyDescent="0.2">
      <c r="A46" s="79" t="s">
        <v>496</v>
      </c>
      <c r="B46" s="30" t="s">
        <v>534</v>
      </c>
      <c r="C46" s="80">
        <f>ROZPOČET!G390</f>
        <v>0</v>
      </c>
    </row>
    <row r="47" spans="1:3" s="17" customFormat="1" ht="11.25" customHeight="1" thickBot="1" x14ac:dyDescent="0.25">
      <c r="A47" s="84"/>
      <c r="B47" s="85" t="s">
        <v>535</v>
      </c>
      <c r="C47" s="86">
        <f>SUM(C46:C46)</f>
        <v>0</v>
      </c>
    </row>
    <row r="48" spans="1:3" s="1" customFormat="1" ht="10.5" customHeight="1" thickBot="1" x14ac:dyDescent="0.25"/>
    <row r="49" spans="1:3" s="17" customFormat="1" ht="12" customHeight="1" thickBot="1" x14ac:dyDescent="0.25">
      <c r="A49" s="87"/>
      <c r="B49" s="88" t="s">
        <v>536</v>
      </c>
      <c r="C49" s="89">
        <f>C21+C38+C43+C47</f>
        <v>1473275.4229341303</v>
      </c>
    </row>
  </sheetData>
  <mergeCells count="3">
    <mergeCell ref="A4:C4"/>
    <mergeCell ref="A6:A7"/>
    <mergeCell ref="B6:B7"/>
  </mergeCells>
  <printOptions horizontalCentered="1"/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392"/>
  <sheetViews>
    <sheetView tabSelected="1" topLeftCell="A226" workbookViewId="0">
      <selection activeCell="H386" sqref="H386"/>
    </sheetView>
  </sheetViews>
  <sheetFormatPr defaultRowHeight="12.75" x14ac:dyDescent="0.2"/>
  <cols>
    <col min="1" max="1" width="3.7109375" customWidth="1"/>
    <col min="2" max="2" width="11" customWidth="1"/>
    <col min="3" max="3" width="43.42578125" customWidth="1"/>
    <col min="4" max="4" width="4.42578125" customWidth="1"/>
    <col min="5" max="5" width="8.7109375" customWidth="1"/>
    <col min="6" max="7" width="10.5703125" customWidth="1"/>
    <col min="8" max="9" width="9" customWidth="1"/>
  </cols>
  <sheetData>
    <row r="1" spans="1:9" s="2" customFormat="1" ht="9.75" customHeight="1" x14ac:dyDescent="0.2">
      <c r="A1" s="2" t="s">
        <v>0</v>
      </c>
      <c r="H1" s="2" t="s">
        <v>1</v>
      </c>
    </row>
    <row r="2" spans="1:9" s="2" customFormat="1" ht="9.75" customHeight="1" x14ac:dyDescent="0.2">
      <c r="A2" s="2" t="s">
        <v>2</v>
      </c>
      <c r="H2" s="2" t="s">
        <v>3</v>
      </c>
    </row>
    <row r="3" spans="1:9" s="1" customFormat="1" ht="9.75" customHeight="1" x14ac:dyDescent="0.2"/>
    <row r="4" spans="1:9" ht="12.75" customHeight="1" x14ac:dyDescent="0.2">
      <c r="A4" s="194" t="s">
        <v>4</v>
      </c>
      <c r="B4" s="126"/>
      <c r="C4" s="126"/>
      <c r="D4" s="126"/>
      <c r="E4" s="126"/>
      <c r="F4" s="126"/>
      <c r="G4" s="126"/>
      <c r="H4" s="126"/>
      <c r="I4" s="126"/>
    </row>
    <row r="5" spans="1:9" s="1" customFormat="1" ht="10.5" customHeight="1" thickBot="1" x14ac:dyDescent="0.25"/>
    <row r="6" spans="1:9" s="1" customFormat="1" ht="10.5" customHeight="1" thickTop="1" x14ac:dyDescent="0.2">
      <c r="A6" s="4" t="s">
        <v>5</v>
      </c>
      <c r="B6" s="185" t="s">
        <v>9</v>
      </c>
      <c r="C6" s="185" t="s">
        <v>11</v>
      </c>
      <c r="D6" s="185" t="s">
        <v>13</v>
      </c>
      <c r="E6" s="185" t="s">
        <v>15</v>
      </c>
      <c r="F6" s="186" t="s">
        <v>17</v>
      </c>
      <c r="G6" s="187"/>
      <c r="H6" s="188" t="s">
        <v>22</v>
      </c>
      <c r="I6" s="189"/>
    </row>
    <row r="7" spans="1:9" s="1" customFormat="1" ht="9.75" customHeight="1" x14ac:dyDescent="0.2">
      <c r="A7" s="5" t="s">
        <v>6</v>
      </c>
      <c r="B7" s="133"/>
      <c r="C7" s="133"/>
      <c r="D7" s="133"/>
      <c r="E7" s="133"/>
      <c r="F7" s="131"/>
      <c r="G7" s="126"/>
      <c r="H7" s="133"/>
      <c r="I7" s="190"/>
    </row>
    <row r="8" spans="1:9" s="1" customFormat="1" ht="9.75" customHeight="1" x14ac:dyDescent="0.2">
      <c r="A8" s="5" t="s">
        <v>7</v>
      </c>
      <c r="B8" s="133"/>
      <c r="C8" s="133"/>
      <c r="D8" s="133"/>
      <c r="E8" s="133"/>
      <c r="F8" s="9" t="s">
        <v>18</v>
      </c>
      <c r="G8" s="11" t="s">
        <v>20</v>
      </c>
      <c r="H8" s="13" t="s">
        <v>18</v>
      </c>
      <c r="I8" s="15" t="s">
        <v>20</v>
      </c>
    </row>
    <row r="9" spans="1:9" s="1" customFormat="1" ht="10.5" customHeight="1" thickBot="1" x14ac:dyDescent="0.25">
      <c r="A9" s="6" t="s">
        <v>8</v>
      </c>
      <c r="B9" s="7" t="s">
        <v>10</v>
      </c>
      <c r="C9" s="7" t="s">
        <v>12</v>
      </c>
      <c r="D9" s="7" t="s">
        <v>14</v>
      </c>
      <c r="E9" s="7" t="s">
        <v>16</v>
      </c>
      <c r="F9" s="10" t="s">
        <v>19</v>
      </c>
      <c r="G9" s="12" t="s">
        <v>21</v>
      </c>
      <c r="H9" s="14" t="s">
        <v>23</v>
      </c>
      <c r="I9" s="16" t="s">
        <v>24</v>
      </c>
    </row>
    <row r="10" spans="1:9" s="18" customFormat="1" ht="12" customHeight="1" thickTop="1" x14ac:dyDescent="0.2">
      <c r="A10" s="20"/>
      <c r="B10" s="19"/>
      <c r="C10" s="21" t="s">
        <v>25</v>
      </c>
      <c r="D10" s="19"/>
      <c r="E10" s="19"/>
      <c r="F10" s="22"/>
      <c r="H10" s="23"/>
      <c r="I10" s="24"/>
    </row>
    <row r="11" spans="1:9" s="18" customFormat="1" ht="11.25" customHeight="1" x14ac:dyDescent="0.2">
      <c r="A11" s="28"/>
      <c r="B11" s="29" t="s">
        <v>26</v>
      </c>
      <c r="C11" s="30" t="s">
        <v>27</v>
      </c>
      <c r="D11" s="27"/>
      <c r="E11" s="27"/>
      <c r="F11" s="31"/>
      <c r="G11" s="26"/>
      <c r="H11" s="32"/>
      <c r="I11" s="33"/>
    </row>
    <row r="12" spans="1:9" s="1" customFormat="1" ht="9.75" x14ac:dyDescent="0.2">
      <c r="A12" s="35">
        <v>1</v>
      </c>
      <c r="B12" s="37" t="s">
        <v>28</v>
      </c>
      <c r="C12" s="38" t="s">
        <v>29</v>
      </c>
      <c r="D12" s="39" t="s">
        <v>30</v>
      </c>
      <c r="E12" s="40">
        <v>122</v>
      </c>
      <c r="F12" s="42">
        <v>50.005258077999997</v>
      </c>
      <c r="G12" s="43">
        <f>E12*F12</f>
        <v>6100.6414855160001</v>
      </c>
      <c r="H12" s="44">
        <v>0.5</v>
      </c>
      <c r="I12" s="45">
        <f>E12*H12</f>
        <v>61</v>
      </c>
    </row>
    <row r="13" spans="1:9" s="18" customFormat="1" ht="11.25" customHeight="1" x14ac:dyDescent="0.2">
      <c r="A13" s="53"/>
      <c r="B13" s="54">
        <v>1</v>
      </c>
      <c r="C13" s="55" t="s">
        <v>31</v>
      </c>
      <c r="D13" s="56"/>
      <c r="E13" s="56"/>
      <c r="F13" s="57"/>
      <c r="G13" s="58">
        <f>SUM(G12:G12)</f>
        <v>6100.6414855160001</v>
      </c>
      <c r="H13" s="59"/>
      <c r="I13" s="60">
        <f>SUM(I12:I12)</f>
        <v>61</v>
      </c>
    </row>
    <row r="14" spans="1:9" s="18" customFormat="1" ht="11.25" customHeight="1" x14ac:dyDescent="0.2">
      <c r="A14" s="28"/>
      <c r="B14" s="29" t="s">
        <v>32</v>
      </c>
      <c r="C14" s="30" t="s">
        <v>33</v>
      </c>
      <c r="D14" s="27"/>
      <c r="E14" s="27"/>
      <c r="F14" s="31"/>
      <c r="G14" s="26"/>
      <c r="H14" s="32"/>
      <c r="I14" s="33"/>
    </row>
    <row r="15" spans="1:9" s="1" customFormat="1" ht="9.75" x14ac:dyDescent="0.2">
      <c r="A15" s="35">
        <f>A12+1</f>
        <v>2</v>
      </c>
      <c r="B15" s="37" t="s">
        <v>34</v>
      </c>
      <c r="C15" s="38" t="s">
        <v>35</v>
      </c>
      <c r="D15" s="39" t="s">
        <v>30</v>
      </c>
      <c r="E15" s="40">
        <v>122</v>
      </c>
      <c r="F15" s="42">
        <v>7.9691221240000001</v>
      </c>
      <c r="G15" s="43">
        <f>E15*F15</f>
        <v>972.23289912799999</v>
      </c>
      <c r="H15" s="44">
        <v>0</v>
      </c>
      <c r="I15" s="45">
        <f>E15*H15</f>
        <v>0</v>
      </c>
    </row>
    <row r="16" spans="1:9" s="18" customFormat="1" ht="11.25" customHeight="1" x14ac:dyDescent="0.2">
      <c r="A16" s="53"/>
      <c r="B16" s="54">
        <v>2</v>
      </c>
      <c r="C16" s="55" t="s">
        <v>36</v>
      </c>
      <c r="D16" s="56"/>
      <c r="E16" s="56"/>
      <c r="F16" s="57"/>
      <c r="G16" s="58">
        <f>SUM(G15:G15)</f>
        <v>972.23289912799999</v>
      </c>
      <c r="H16" s="59"/>
      <c r="I16" s="60">
        <f>SUM(I15:I15)</f>
        <v>0</v>
      </c>
    </row>
    <row r="17" spans="1:9" s="18" customFormat="1" ht="11.25" customHeight="1" x14ac:dyDescent="0.2">
      <c r="A17" s="28"/>
      <c r="B17" s="29" t="s">
        <v>37</v>
      </c>
      <c r="C17" s="30" t="s">
        <v>38</v>
      </c>
      <c r="D17" s="27"/>
      <c r="E17" s="27"/>
      <c r="F17" s="31"/>
      <c r="G17" s="26"/>
      <c r="H17" s="32"/>
      <c r="I17" s="33"/>
    </row>
    <row r="18" spans="1:9" s="1" customFormat="1" ht="9.75" x14ac:dyDescent="0.2">
      <c r="A18" s="35">
        <f>A15+1</f>
        <v>3</v>
      </c>
      <c r="B18" s="37" t="s">
        <v>39</v>
      </c>
      <c r="C18" s="38" t="s">
        <v>40</v>
      </c>
      <c r="D18" s="39" t="s">
        <v>30</v>
      </c>
      <c r="E18" s="44">
        <v>7.2480000000000002</v>
      </c>
      <c r="F18" s="42">
        <v>569.71913577800001</v>
      </c>
      <c r="G18" s="43">
        <f>E18*F18</f>
        <v>4129.3242961189444</v>
      </c>
      <c r="H18" s="44">
        <v>0.16737318400000001</v>
      </c>
      <c r="I18" s="45">
        <f>E18*H18</f>
        <v>1.2131208376320002</v>
      </c>
    </row>
    <row r="19" spans="1:9" s="1" customFormat="1" ht="9.75" x14ac:dyDescent="0.2">
      <c r="A19" s="34"/>
      <c r="B19" s="37"/>
      <c r="C19" s="38" t="s">
        <v>41</v>
      </c>
      <c r="D19" s="39"/>
      <c r="E19" s="44">
        <v>7.2477500000000008</v>
      </c>
      <c r="F19" s="34"/>
      <c r="G19" s="41"/>
      <c r="H19" s="36"/>
      <c r="I19" s="61"/>
    </row>
    <row r="20" spans="1:9" s="1" customFormat="1" ht="9.75" customHeight="1" x14ac:dyDescent="0.2">
      <c r="A20" s="8"/>
      <c r="B20" s="62" t="s">
        <v>42</v>
      </c>
      <c r="C20" s="191" t="s">
        <v>43</v>
      </c>
      <c r="D20" s="192"/>
      <c r="E20" s="192"/>
      <c r="F20" s="192"/>
      <c r="G20" s="192"/>
      <c r="H20" s="192"/>
      <c r="I20" s="193"/>
    </row>
    <row r="21" spans="1:9" s="1" customFormat="1" ht="9.75" x14ac:dyDescent="0.2">
      <c r="A21" s="35">
        <f>A18+1</f>
        <v>4</v>
      </c>
      <c r="B21" s="37" t="s">
        <v>44</v>
      </c>
      <c r="C21" s="38" t="s">
        <v>45</v>
      </c>
      <c r="D21" s="39" t="s">
        <v>30</v>
      </c>
      <c r="E21" s="63">
        <v>4.5</v>
      </c>
      <c r="F21" s="42">
        <v>1632.1306264469999</v>
      </c>
      <c r="G21" s="43">
        <f>E21*F21</f>
        <v>7344.5878190115</v>
      </c>
      <c r="H21" s="44">
        <v>0.336998784</v>
      </c>
      <c r="I21" s="45">
        <f>E21*H21</f>
        <v>1.516494528</v>
      </c>
    </row>
    <row r="22" spans="1:9" s="1" customFormat="1" ht="9.75" customHeight="1" x14ac:dyDescent="0.2">
      <c r="A22" s="8"/>
      <c r="B22" s="62" t="s">
        <v>42</v>
      </c>
      <c r="C22" s="191" t="s">
        <v>46</v>
      </c>
      <c r="D22" s="192"/>
      <c r="E22" s="192"/>
      <c r="F22" s="192"/>
      <c r="G22" s="192"/>
      <c r="H22" s="192"/>
      <c r="I22" s="193"/>
    </row>
    <row r="23" spans="1:9" s="1" customFormat="1" ht="9.75" x14ac:dyDescent="0.2">
      <c r="A23" s="35">
        <f>A21+1</f>
        <v>5</v>
      </c>
      <c r="B23" s="37" t="s">
        <v>47</v>
      </c>
      <c r="C23" s="38" t="s">
        <v>48</v>
      </c>
      <c r="D23" s="39" t="s">
        <v>30</v>
      </c>
      <c r="E23" s="63">
        <v>9.9625000000000004</v>
      </c>
      <c r="F23" s="42">
        <v>1458.451021915</v>
      </c>
      <c r="G23" s="43">
        <f>E23*F23</f>
        <v>14529.818305828188</v>
      </c>
      <c r="H23" s="44">
        <v>0.28920678399999999</v>
      </c>
      <c r="I23" s="45">
        <f>E23*H23</f>
        <v>2.8812225856000002</v>
      </c>
    </row>
    <row r="24" spans="1:9" s="1" customFormat="1" ht="9.75" customHeight="1" x14ac:dyDescent="0.2">
      <c r="A24" s="8"/>
      <c r="B24" s="62" t="s">
        <v>42</v>
      </c>
      <c r="C24" s="191" t="s">
        <v>49</v>
      </c>
      <c r="D24" s="192"/>
      <c r="E24" s="192"/>
      <c r="F24" s="192"/>
      <c r="G24" s="192"/>
      <c r="H24" s="192"/>
      <c r="I24" s="193"/>
    </row>
    <row r="25" spans="1:9" s="1" customFormat="1" ht="9.75" x14ac:dyDescent="0.2">
      <c r="A25" s="35">
        <f>A23+1</f>
        <v>6</v>
      </c>
      <c r="B25" s="37" t="s">
        <v>50</v>
      </c>
      <c r="C25" s="38" t="s">
        <v>51</v>
      </c>
      <c r="D25" s="39" t="s">
        <v>52</v>
      </c>
      <c r="E25" s="44">
        <v>1.08</v>
      </c>
      <c r="F25" s="42">
        <v>4503.4673708150003</v>
      </c>
      <c r="G25" s="43">
        <f>E25*F25</f>
        <v>4863.744760480201</v>
      </c>
      <c r="H25" s="44">
        <v>2.4358166649999999</v>
      </c>
      <c r="I25" s="45">
        <f>E25*H25</f>
        <v>2.6306819982</v>
      </c>
    </row>
    <row r="26" spans="1:9" s="1" customFormat="1" ht="9.75" customHeight="1" x14ac:dyDescent="0.2">
      <c r="A26" s="8"/>
      <c r="B26" s="62" t="s">
        <v>42</v>
      </c>
      <c r="C26" s="191" t="s">
        <v>53</v>
      </c>
      <c r="D26" s="192"/>
      <c r="E26" s="192"/>
      <c r="F26" s="192"/>
      <c r="G26" s="192"/>
      <c r="H26" s="192"/>
      <c r="I26" s="193"/>
    </row>
    <row r="27" spans="1:9" s="1" customFormat="1" ht="9.75" x14ac:dyDescent="0.2">
      <c r="A27" s="35">
        <f>A25+1</f>
        <v>7</v>
      </c>
      <c r="B27" s="37" t="s">
        <v>54</v>
      </c>
      <c r="C27" s="38" t="s">
        <v>55</v>
      </c>
      <c r="D27" s="39" t="s">
        <v>56</v>
      </c>
      <c r="E27" s="63">
        <v>7.0000000000000007E-2</v>
      </c>
      <c r="F27" s="42">
        <v>25977.143448792001</v>
      </c>
      <c r="G27" s="43">
        <f>E27*F27</f>
        <v>1818.4000414154402</v>
      </c>
      <c r="H27" s="44">
        <v>1.0360752</v>
      </c>
      <c r="I27" s="45">
        <f>E27*H27</f>
        <v>7.2525264000000006E-2</v>
      </c>
    </row>
    <row r="28" spans="1:9" s="18" customFormat="1" ht="11.25" customHeight="1" x14ac:dyDescent="0.2">
      <c r="A28" s="53"/>
      <c r="B28" s="54">
        <v>3</v>
      </c>
      <c r="C28" s="55" t="s">
        <v>57</v>
      </c>
      <c r="D28" s="56"/>
      <c r="E28" s="56"/>
      <c r="F28" s="57"/>
      <c r="G28" s="58">
        <f>SUM(G18:G27)</f>
        <v>32685.875222854273</v>
      </c>
      <c r="H28" s="59"/>
      <c r="I28" s="60">
        <f>SUM(I18:I27)</f>
        <v>8.3140452134319993</v>
      </c>
    </row>
    <row r="29" spans="1:9" s="18" customFormat="1" ht="11.25" customHeight="1" x14ac:dyDescent="0.2">
      <c r="A29" s="28"/>
      <c r="B29" s="29" t="s">
        <v>58</v>
      </c>
      <c r="C29" s="30" t="s">
        <v>59</v>
      </c>
      <c r="D29" s="27"/>
      <c r="E29" s="27"/>
      <c r="F29" s="31"/>
      <c r="G29" s="26"/>
      <c r="H29" s="32"/>
      <c r="I29" s="33"/>
    </row>
    <row r="30" spans="1:9" s="1" customFormat="1" ht="9.75" x14ac:dyDescent="0.2">
      <c r="A30" s="35">
        <f>A27+1</f>
        <v>8</v>
      </c>
      <c r="B30" s="37" t="s">
        <v>60</v>
      </c>
      <c r="C30" s="38" t="s">
        <v>61</v>
      </c>
      <c r="D30" s="39" t="s">
        <v>30</v>
      </c>
      <c r="E30" s="63">
        <v>7.2</v>
      </c>
      <c r="F30" s="42">
        <v>388.98823974999999</v>
      </c>
      <c r="G30" s="43">
        <f>E30*F30</f>
        <v>2800.7153262000002</v>
      </c>
      <c r="H30" s="44">
        <v>3.2334780000000001E-3</v>
      </c>
      <c r="I30" s="45">
        <f>E30*H30</f>
        <v>2.32810416E-2</v>
      </c>
    </row>
    <row r="31" spans="1:9" s="1" customFormat="1" ht="9.75" customHeight="1" x14ac:dyDescent="0.2">
      <c r="A31" s="8"/>
      <c r="B31" s="62" t="s">
        <v>42</v>
      </c>
      <c r="C31" s="191" t="s">
        <v>62</v>
      </c>
      <c r="D31" s="192"/>
      <c r="E31" s="192"/>
      <c r="F31" s="192"/>
      <c r="G31" s="192"/>
      <c r="H31" s="192"/>
      <c r="I31" s="193"/>
    </row>
    <row r="32" spans="1:9" s="1" customFormat="1" ht="9.75" x14ac:dyDescent="0.2">
      <c r="A32" s="35">
        <f>A30+1</f>
        <v>9</v>
      </c>
      <c r="B32" s="37" t="s">
        <v>63</v>
      </c>
      <c r="C32" s="38" t="s">
        <v>64</v>
      </c>
      <c r="D32" s="39" t="s">
        <v>30</v>
      </c>
      <c r="E32" s="64">
        <v>7.2</v>
      </c>
      <c r="F32" s="42">
        <v>65.464512046999999</v>
      </c>
      <c r="G32" s="43">
        <f>E32*F32</f>
        <v>471.34448673840001</v>
      </c>
      <c r="H32" s="44">
        <v>0</v>
      </c>
      <c r="I32" s="45">
        <f>E32*H32</f>
        <v>0</v>
      </c>
    </row>
    <row r="33" spans="1:9" s="1" customFormat="1" ht="9.75" x14ac:dyDescent="0.2">
      <c r="A33" s="35">
        <f>A32+1</f>
        <v>10</v>
      </c>
      <c r="B33" s="37" t="s">
        <v>65</v>
      </c>
      <c r="C33" s="38" t="s">
        <v>66</v>
      </c>
      <c r="D33" s="39" t="s">
        <v>30</v>
      </c>
      <c r="E33" s="63">
        <v>6.3000000000000007</v>
      </c>
      <c r="F33" s="42">
        <v>486.41084156099998</v>
      </c>
      <c r="G33" s="43">
        <f>E33*F33</f>
        <v>3064.3883018343004</v>
      </c>
      <c r="H33" s="44">
        <v>4.1226279999999997E-3</v>
      </c>
      <c r="I33" s="45">
        <f>E33*H33</f>
        <v>2.5972556400000003E-2</v>
      </c>
    </row>
    <row r="34" spans="1:9" s="1" customFormat="1" ht="9.75" customHeight="1" x14ac:dyDescent="0.2">
      <c r="A34" s="8"/>
      <c r="B34" s="62" t="s">
        <v>42</v>
      </c>
      <c r="C34" s="191" t="s">
        <v>67</v>
      </c>
      <c r="D34" s="192"/>
      <c r="E34" s="192"/>
      <c r="F34" s="192"/>
      <c r="G34" s="192"/>
      <c r="H34" s="192"/>
      <c r="I34" s="193"/>
    </row>
    <row r="35" spans="1:9" s="1" customFormat="1" ht="9.75" x14ac:dyDescent="0.2">
      <c r="A35" s="35">
        <f>A33+1</f>
        <v>11</v>
      </c>
      <c r="B35" s="37" t="s">
        <v>68</v>
      </c>
      <c r="C35" s="38" t="s">
        <v>69</v>
      </c>
      <c r="D35" s="39" t="s">
        <v>30</v>
      </c>
      <c r="E35" s="64">
        <v>6.3</v>
      </c>
      <c r="F35" s="42">
        <v>90.457198661000007</v>
      </c>
      <c r="G35" s="43">
        <f>E35*F35</f>
        <v>569.88035156429999</v>
      </c>
      <c r="H35" s="44">
        <v>0</v>
      </c>
      <c r="I35" s="45">
        <f>E35*H35</f>
        <v>0</v>
      </c>
    </row>
    <row r="36" spans="1:9" s="18" customFormat="1" ht="11.25" customHeight="1" x14ac:dyDescent="0.2">
      <c r="A36" s="53"/>
      <c r="B36" s="54">
        <v>4</v>
      </c>
      <c r="C36" s="55" t="s">
        <v>70</v>
      </c>
      <c r="D36" s="56"/>
      <c r="E36" s="56"/>
      <c r="F36" s="57"/>
      <c r="G36" s="58">
        <f>SUM(G30:G35)</f>
        <v>6906.3284663370005</v>
      </c>
      <c r="H36" s="59"/>
      <c r="I36" s="60">
        <f>SUM(I30:I35)</f>
        <v>4.9253598000000003E-2</v>
      </c>
    </row>
    <row r="37" spans="1:9" s="18" customFormat="1" ht="11.25" customHeight="1" x14ac:dyDescent="0.2">
      <c r="A37" s="28"/>
      <c r="B37" s="29" t="s">
        <v>71</v>
      </c>
      <c r="C37" s="30" t="s">
        <v>72</v>
      </c>
      <c r="D37" s="27"/>
      <c r="E37" s="27"/>
      <c r="F37" s="31"/>
      <c r="G37" s="26"/>
      <c r="H37" s="32"/>
      <c r="I37" s="33"/>
    </row>
    <row r="38" spans="1:9" s="1" customFormat="1" ht="9.75" x14ac:dyDescent="0.2">
      <c r="A38" s="35">
        <f>A35+1</f>
        <v>12</v>
      </c>
      <c r="B38" s="37" t="s">
        <v>73</v>
      </c>
      <c r="C38" s="38" t="s">
        <v>74</v>
      </c>
      <c r="D38" s="39" t="s">
        <v>30</v>
      </c>
      <c r="E38" s="40">
        <v>122</v>
      </c>
      <c r="F38" s="42">
        <v>238.39559112399999</v>
      </c>
      <c r="G38" s="43">
        <f>E38*F38</f>
        <v>29084.262117128001</v>
      </c>
      <c r="H38" s="44">
        <v>0.46166000000000001</v>
      </c>
      <c r="I38" s="45">
        <f>E38*H38</f>
        <v>56.322520000000004</v>
      </c>
    </row>
    <row r="39" spans="1:9" s="1" customFormat="1" ht="9.75" x14ac:dyDescent="0.2">
      <c r="A39" s="35">
        <f>A38+1</f>
        <v>13</v>
      </c>
      <c r="B39" s="37" t="s">
        <v>75</v>
      </c>
      <c r="C39" s="38" t="s">
        <v>76</v>
      </c>
      <c r="D39" s="39" t="s">
        <v>30</v>
      </c>
      <c r="E39" s="40">
        <v>122</v>
      </c>
      <c r="F39" s="42">
        <v>286.50075113899999</v>
      </c>
      <c r="G39" s="43">
        <f>E39*F39</f>
        <v>34953.091638958002</v>
      </c>
      <c r="H39" s="44">
        <v>0.2928192</v>
      </c>
      <c r="I39" s="45">
        <f>E39*H39</f>
        <v>35.723942399999999</v>
      </c>
    </row>
    <row r="40" spans="1:9" s="1" customFormat="1" ht="9.75" x14ac:dyDescent="0.2">
      <c r="A40" s="35">
        <f>A39+1</f>
        <v>14</v>
      </c>
      <c r="B40" s="37" t="s">
        <v>77</v>
      </c>
      <c r="C40" s="38" t="s">
        <v>78</v>
      </c>
      <c r="D40" s="39" t="s">
        <v>30</v>
      </c>
      <c r="E40" s="40">
        <v>122</v>
      </c>
      <c r="F40" s="42">
        <v>935.60011255999996</v>
      </c>
      <c r="G40" s="43">
        <f>E40*F40</f>
        <v>114143.21373232</v>
      </c>
      <c r="H40" s="44">
        <v>0.59927399999999997</v>
      </c>
      <c r="I40" s="45">
        <f>E40*H40</f>
        <v>73.111428000000004</v>
      </c>
    </row>
    <row r="41" spans="1:9" s="18" customFormat="1" ht="11.25" customHeight="1" x14ac:dyDescent="0.2">
      <c r="A41" s="53"/>
      <c r="B41" s="54">
        <v>5</v>
      </c>
      <c r="C41" s="55" t="s">
        <v>79</v>
      </c>
      <c r="D41" s="56"/>
      <c r="E41" s="56"/>
      <c r="F41" s="57"/>
      <c r="G41" s="58">
        <f>SUM(G38:G40)</f>
        <v>178180.567488406</v>
      </c>
      <c r="H41" s="59"/>
      <c r="I41" s="60">
        <f>SUM(I38:I40)</f>
        <v>165.15789039999999</v>
      </c>
    </row>
    <row r="42" spans="1:9" s="18" customFormat="1" ht="11.25" customHeight="1" x14ac:dyDescent="0.2">
      <c r="A42" s="28"/>
      <c r="B42" s="29" t="s">
        <v>80</v>
      </c>
      <c r="C42" s="30" t="s">
        <v>81</v>
      </c>
      <c r="D42" s="27"/>
      <c r="E42" s="27"/>
      <c r="F42" s="31"/>
      <c r="G42" s="26"/>
      <c r="H42" s="32"/>
      <c r="I42" s="33"/>
    </row>
    <row r="43" spans="1:9" s="1" customFormat="1" ht="9.75" x14ac:dyDescent="0.2">
      <c r="A43" s="35">
        <f>A40+1</f>
        <v>15</v>
      </c>
      <c r="B43" s="37" t="s">
        <v>82</v>
      </c>
      <c r="C43" s="38" t="s">
        <v>83</v>
      </c>
      <c r="D43" s="39" t="s">
        <v>30</v>
      </c>
      <c r="E43" s="63">
        <v>41.4</v>
      </c>
      <c r="F43" s="42">
        <v>390.22969422300002</v>
      </c>
      <c r="G43" s="43">
        <f>E43*F43</f>
        <v>16155.509340832201</v>
      </c>
      <c r="H43" s="44">
        <v>5.2768000000000002E-2</v>
      </c>
      <c r="I43" s="45">
        <f>E43*H43</f>
        <v>2.1845952</v>
      </c>
    </row>
    <row r="44" spans="1:9" s="1" customFormat="1" ht="9.75" customHeight="1" x14ac:dyDescent="0.2">
      <c r="A44" s="8"/>
      <c r="B44" s="62" t="s">
        <v>42</v>
      </c>
      <c r="C44" s="191" t="s">
        <v>84</v>
      </c>
      <c r="D44" s="192"/>
      <c r="E44" s="192"/>
      <c r="F44" s="192"/>
      <c r="G44" s="192"/>
      <c r="H44" s="192"/>
      <c r="I44" s="193"/>
    </row>
    <row r="45" spans="1:9" s="1" customFormat="1" ht="9.75" x14ac:dyDescent="0.2">
      <c r="A45" s="35">
        <f>A43+1</f>
        <v>16</v>
      </c>
      <c r="B45" s="37" t="s">
        <v>85</v>
      </c>
      <c r="C45" s="38" t="s">
        <v>86</v>
      </c>
      <c r="D45" s="39" t="s">
        <v>30</v>
      </c>
      <c r="E45" s="63">
        <v>14.496</v>
      </c>
      <c r="F45" s="42">
        <v>385.88638314799999</v>
      </c>
      <c r="G45" s="43">
        <f>E45*F45</f>
        <v>5593.8090101134085</v>
      </c>
      <c r="H45" s="44">
        <v>2.3E-2</v>
      </c>
      <c r="I45" s="45">
        <f>E45*H45</f>
        <v>0.33340799999999998</v>
      </c>
    </row>
    <row r="46" spans="1:9" s="1" customFormat="1" ht="9.75" customHeight="1" x14ac:dyDescent="0.2">
      <c r="A46" s="8"/>
      <c r="B46" s="62" t="s">
        <v>42</v>
      </c>
      <c r="C46" s="191" t="s">
        <v>87</v>
      </c>
      <c r="D46" s="192"/>
      <c r="E46" s="192"/>
      <c r="F46" s="192"/>
      <c r="G46" s="192"/>
      <c r="H46" s="192"/>
      <c r="I46" s="193"/>
    </row>
    <row r="47" spans="1:9" s="1" customFormat="1" ht="9.75" x14ac:dyDescent="0.2">
      <c r="A47" s="35">
        <f>A45+1</f>
        <v>17</v>
      </c>
      <c r="B47" s="37" t="s">
        <v>88</v>
      </c>
      <c r="C47" s="38" t="s">
        <v>89</v>
      </c>
      <c r="D47" s="39" t="s">
        <v>30</v>
      </c>
      <c r="E47" s="63">
        <v>55.592999999999996</v>
      </c>
      <c r="F47" s="42">
        <v>182.80437476899999</v>
      </c>
      <c r="G47" s="43">
        <f>E47*F47</f>
        <v>10162.643606533016</v>
      </c>
      <c r="H47" s="44">
        <v>4.4133480000000003E-2</v>
      </c>
      <c r="I47" s="45">
        <f>E47*H47</f>
        <v>2.45351255364</v>
      </c>
    </row>
    <row r="48" spans="1:9" s="1" customFormat="1" ht="9.75" customHeight="1" x14ac:dyDescent="0.2">
      <c r="A48" s="8"/>
      <c r="B48" s="62" t="s">
        <v>42</v>
      </c>
      <c r="C48" s="191" t="s">
        <v>90</v>
      </c>
      <c r="D48" s="192"/>
      <c r="E48" s="192"/>
      <c r="F48" s="192"/>
      <c r="G48" s="192"/>
      <c r="H48" s="192"/>
      <c r="I48" s="193"/>
    </row>
    <row r="49" spans="1:9" s="18" customFormat="1" ht="11.25" customHeight="1" x14ac:dyDescent="0.2">
      <c r="A49" s="53"/>
      <c r="B49" s="54">
        <v>61</v>
      </c>
      <c r="C49" s="55" t="s">
        <v>91</v>
      </c>
      <c r="D49" s="56"/>
      <c r="E49" s="56"/>
      <c r="F49" s="57"/>
      <c r="G49" s="58">
        <f>SUM(G43:G48)</f>
        <v>31911.961957478627</v>
      </c>
      <c r="H49" s="59"/>
      <c r="I49" s="60">
        <f>SUM(I43:I48)</f>
        <v>4.9715157536400003</v>
      </c>
    </row>
    <row r="50" spans="1:9" s="18" customFormat="1" ht="11.25" customHeight="1" x14ac:dyDescent="0.2">
      <c r="A50" s="28"/>
      <c r="B50" s="29" t="s">
        <v>92</v>
      </c>
      <c r="C50" s="30" t="s">
        <v>93</v>
      </c>
      <c r="D50" s="27"/>
      <c r="E50" s="27"/>
      <c r="F50" s="31"/>
      <c r="G50" s="26"/>
      <c r="H50" s="32"/>
      <c r="I50" s="33"/>
    </row>
    <row r="51" spans="1:9" s="1" customFormat="1" ht="9.75" x14ac:dyDescent="0.2">
      <c r="A51" s="35">
        <f>A47+1</f>
        <v>18</v>
      </c>
      <c r="B51" s="37" t="s">
        <v>94</v>
      </c>
      <c r="C51" s="38" t="s">
        <v>95</v>
      </c>
      <c r="D51" s="39" t="s">
        <v>30</v>
      </c>
      <c r="E51" s="63">
        <v>13.548999999999999</v>
      </c>
      <c r="F51" s="42">
        <v>461.321189871</v>
      </c>
      <c r="G51" s="43">
        <f>E51*F51</f>
        <v>6250.4408015621784</v>
      </c>
      <c r="H51" s="44">
        <v>8.3289999999999996E-3</v>
      </c>
      <c r="I51" s="45">
        <f>E51*H51</f>
        <v>0.112849621</v>
      </c>
    </row>
    <row r="52" spans="1:9" s="1" customFormat="1" ht="9.75" customHeight="1" x14ac:dyDescent="0.2">
      <c r="A52" s="8"/>
      <c r="B52" s="62" t="s">
        <v>42</v>
      </c>
      <c r="C52" s="191" t="s">
        <v>96</v>
      </c>
      <c r="D52" s="192"/>
      <c r="E52" s="192"/>
      <c r="F52" s="192"/>
      <c r="G52" s="192"/>
      <c r="H52" s="192"/>
      <c r="I52" s="193"/>
    </row>
    <row r="53" spans="1:9" s="1" customFormat="1" ht="9.75" x14ac:dyDescent="0.2">
      <c r="A53" s="35">
        <f>A51+1</f>
        <v>19</v>
      </c>
      <c r="B53" s="37" t="s">
        <v>97</v>
      </c>
      <c r="C53" s="38" t="s">
        <v>98</v>
      </c>
      <c r="D53" s="39" t="s">
        <v>30</v>
      </c>
      <c r="E53" s="63">
        <v>13.821000000000002</v>
      </c>
      <c r="F53" s="42">
        <v>325.08</v>
      </c>
      <c r="G53" s="43">
        <f>E53*F53</f>
        <v>4492.9306800000004</v>
      </c>
      <c r="H53" s="44">
        <v>2.3999999999999998E-3</v>
      </c>
      <c r="I53" s="45">
        <f>E53*H53</f>
        <v>3.3170400000000003E-2</v>
      </c>
    </row>
    <row r="54" spans="1:9" s="1" customFormat="1" ht="9.75" customHeight="1" x14ac:dyDescent="0.2">
      <c r="A54" s="8"/>
      <c r="B54" s="62" t="s">
        <v>42</v>
      </c>
      <c r="C54" s="191" t="s">
        <v>99</v>
      </c>
      <c r="D54" s="192"/>
      <c r="E54" s="192"/>
      <c r="F54" s="192"/>
      <c r="G54" s="192"/>
      <c r="H54" s="192"/>
      <c r="I54" s="193"/>
    </row>
    <row r="55" spans="1:9" s="1" customFormat="1" ht="9.75" x14ac:dyDescent="0.2">
      <c r="A55" s="35">
        <f>A53+1</f>
        <v>20</v>
      </c>
      <c r="B55" s="37" t="s">
        <v>100</v>
      </c>
      <c r="C55" s="38" t="s">
        <v>101</v>
      </c>
      <c r="D55" s="39" t="s">
        <v>30</v>
      </c>
      <c r="E55" s="63">
        <v>6.6000000000000005</v>
      </c>
      <c r="F55" s="42">
        <v>571.07657473899997</v>
      </c>
      <c r="G55" s="43">
        <f>E55*F55</f>
        <v>3769.1053932774003</v>
      </c>
      <c r="H55" s="44">
        <v>8.5833999999999997E-3</v>
      </c>
      <c r="I55" s="45">
        <f>E55*H55</f>
        <v>5.6650440000000003E-2</v>
      </c>
    </row>
    <row r="56" spans="1:9" s="1" customFormat="1" ht="9.75" customHeight="1" x14ac:dyDescent="0.2">
      <c r="A56" s="8"/>
      <c r="B56" s="62" t="s">
        <v>42</v>
      </c>
      <c r="C56" s="191" t="s">
        <v>102</v>
      </c>
      <c r="D56" s="192"/>
      <c r="E56" s="192"/>
      <c r="F56" s="192"/>
      <c r="G56" s="192"/>
      <c r="H56" s="192"/>
      <c r="I56" s="193"/>
    </row>
    <row r="57" spans="1:9" s="1" customFormat="1" ht="9.75" x14ac:dyDescent="0.2">
      <c r="A57" s="35">
        <f>A55+1</f>
        <v>21</v>
      </c>
      <c r="B57" s="37" t="s">
        <v>103</v>
      </c>
      <c r="C57" s="38" t="s">
        <v>104</v>
      </c>
      <c r="D57" s="39" t="s">
        <v>30</v>
      </c>
      <c r="E57" s="63">
        <v>6.7319999999999993</v>
      </c>
      <c r="F57" s="42">
        <v>90.12</v>
      </c>
      <c r="G57" s="43">
        <f>E57*F57</f>
        <v>606.68783999999994</v>
      </c>
      <c r="H57" s="44">
        <v>2E-3</v>
      </c>
      <c r="I57" s="45">
        <f>E57*H57</f>
        <v>1.3463999999999999E-2</v>
      </c>
    </row>
    <row r="58" spans="1:9" s="1" customFormat="1" ht="9.75" customHeight="1" x14ac:dyDescent="0.2">
      <c r="A58" s="8"/>
      <c r="B58" s="62" t="s">
        <v>42</v>
      </c>
      <c r="C58" s="191" t="s">
        <v>105</v>
      </c>
      <c r="D58" s="192"/>
      <c r="E58" s="192"/>
      <c r="F58" s="192"/>
      <c r="G58" s="192"/>
      <c r="H58" s="192"/>
      <c r="I58" s="193"/>
    </row>
    <row r="59" spans="1:9" s="1" customFormat="1" ht="9.75" x14ac:dyDescent="0.2">
      <c r="A59" s="35">
        <f>A57+1</f>
        <v>22</v>
      </c>
      <c r="B59" s="37" t="s">
        <v>106</v>
      </c>
      <c r="C59" s="38" t="s">
        <v>107</v>
      </c>
      <c r="D59" s="39" t="s">
        <v>30</v>
      </c>
      <c r="E59" s="63">
        <v>30.599999999999998</v>
      </c>
      <c r="F59" s="42">
        <v>153.35045499</v>
      </c>
      <c r="G59" s="43">
        <f>E59*F59</f>
        <v>4692.5239226939993</v>
      </c>
      <c r="H59" s="44">
        <v>4.1320000000000003E-3</v>
      </c>
      <c r="I59" s="45">
        <f>E59*H59</f>
        <v>0.1264392</v>
      </c>
    </row>
    <row r="60" spans="1:9" s="1" customFormat="1" ht="9.75" customHeight="1" x14ac:dyDescent="0.2">
      <c r="A60" s="8"/>
      <c r="B60" s="62" t="s">
        <v>42</v>
      </c>
      <c r="C60" s="191" t="s">
        <v>108</v>
      </c>
      <c r="D60" s="192"/>
      <c r="E60" s="192"/>
      <c r="F60" s="192"/>
      <c r="G60" s="192"/>
      <c r="H60" s="192"/>
      <c r="I60" s="193"/>
    </row>
    <row r="61" spans="1:9" s="1" customFormat="1" ht="9.75" x14ac:dyDescent="0.2">
      <c r="A61" s="35">
        <f>A59+1</f>
        <v>23</v>
      </c>
      <c r="B61" s="37" t="s">
        <v>109</v>
      </c>
      <c r="C61" s="38" t="s">
        <v>110</v>
      </c>
      <c r="D61" s="39" t="s">
        <v>30</v>
      </c>
      <c r="E61" s="63">
        <v>30.599999999999998</v>
      </c>
      <c r="F61" s="42">
        <v>294.53867834699997</v>
      </c>
      <c r="G61" s="43">
        <f>E61*F61</f>
        <v>9012.8835574181994</v>
      </c>
      <c r="H61" s="44">
        <v>3.5000000000000001E-3</v>
      </c>
      <c r="I61" s="45">
        <f>E61*H61</f>
        <v>0.1071</v>
      </c>
    </row>
    <row r="62" spans="1:9" s="1" customFormat="1" ht="9.75" customHeight="1" x14ac:dyDescent="0.2">
      <c r="A62" s="8"/>
      <c r="B62" s="62" t="s">
        <v>42</v>
      </c>
      <c r="C62" s="191" t="s">
        <v>108</v>
      </c>
      <c r="D62" s="192"/>
      <c r="E62" s="192"/>
      <c r="F62" s="192"/>
      <c r="G62" s="192"/>
      <c r="H62" s="192"/>
      <c r="I62" s="193"/>
    </row>
    <row r="63" spans="1:9" s="1" customFormat="1" ht="9.75" x14ac:dyDescent="0.2">
      <c r="A63" s="35">
        <f>A61+1</f>
        <v>24</v>
      </c>
      <c r="B63" s="37" t="s">
        <v>111</v>
      </c>
      <c r="C63" s="38" t="s">
        <v>112</v>
      </c>
      <c r="D63" s="39" t="s">
        <v>30</v>
      </c>
      <c r="E63" s="63">
        <v>30.599999999999998</v>
      </c>
      <c r="F63" s="42">
        <v>51.797527088999999</v>
      </c>
      <c r="G63" s="43">
        <f>E63*F63</f>
        <v>1585.0043289234</v>
      </c>
      <c r="H63" s="44">
        <v>4.6753000000000003E-3</v>
      </c>
      <c r="I63" s="45">
        <f>E63*H63</f>
        <v>0.14306417999999999</v>
      </c>
    </row>
    <row r="64" spans="1:9" s="1" customFormat="1" ht="9.75" customHeight="1" x14ac:dyDescent="0.2">
      <c r="A64" s="8"/>
      <c r="B64" s="62" t="s">
        <v>42</v>
      </c>
      <c r="C64" s="191" t="s">
        <v>108</v>
      </c>
      <c r="D64" s="192"/>
      <c r="E64" s="192"/>
      <c r="F64" s="192"/>
      <c r="G64" s="192"/>
      <c r="H64" s="192"/>
      <c r="I64" s="193"/>
    </row>
    <row r="65" spans="1:9" s="1" customFormat="1" ht="9.75" x14ac:dyDescent="0.2">
      <c r="A65" s="35">
        <f>A63+1</f>
        <v>25</v>
      </c>
      <c r="B65" s="37" t="s">
        <v>113</v>
      </c>
      <c r="C65" s="38" t="s">
        <v>114</v>
      </c>
      <c r="D65" s="39" t="s">
        <v>30</v>
      </c>
      <c r="E65" s="63">
        <v>4.4375</v>
      </c>
      <c r="F65" s="42">
        <v>401.585706469</v>
      </c>
      <c r="G65" s="43">
        <f>E65*F65</f>
        <v>1782.0365724561875</v>
      </c>
      <c r="H65" s="44">
        <v>7.7289999999999998E-3</v>
      </c>
      <c r="I65" s="45">
        <f>E65*H65</f>
        <v>3.42974375E-2</v>
      </c>
    </row>
    <row r="66" spans="1:9" s="1" customFormat="1" ht="9.75" customHeight="1" x14ac:dyDescent="0.2">
      <c r="A66" s="8"/>
      <c r="B66" s="62" t="s">
        <v>42</v>
      </c>
      <c r="C66" s="191" t="s">
        <v>115</v>
      </c>
      <c r="D66" s="192"/>
      <c r="E66" s="192"/>
      <c r="F66" s="192"/>
      <c r="G66" s="192"/>
      <c r="H66" s="192"/>
      <c r="I66" s="193"/>
    </row>
    <row r="67" spans="1:9" s="1" customFormat="1" ht="9.75" x14ac:dyDescent="0.2">
      <c r="A67" s="35">
        <f>A65+1</f>
        <v>26</v>
      </c>
      <c r="B67" s="37" t="s">
        <v>116</v>
      </c>
      <c r="C67" s="38" t="s">
        <v>117</v>
      </c>
      <c r="D67" s="39" t="s">
        <v>30</v>
      </c>
      <c r="E67" s="63">
        <v>4.5288000000000004</v>
      </c>
      <c r="F67" s="42">
        <v>137.76</v>
      </c>
      <c r="G67" s="43">
        <f>E67*F67</f>
        <v>623.88748799999996</v>
      </c>
      <c r="H67" s="44">
        <v>2.5000000000000001E-3</v>
      </c>
      <c r="I67" s="45">
        <f>E67*H67</f>
        <v>1.1322E-2</v>
      </c>
    </row>
    <row r="68" spans="1:9" s="1" customFormat="1" ht="9.75" customHeight="1" x14ac:dyDescent="0.2">
      <c r="A68" s="8"/>
      <c r="B68" s="62" t="s">
        <v>42</v>
      </c>
      <c r="C68" s="191" t="s">
        <v>118</v>
      </c>
      <c r="D68" s="192"/>
      <c r="E68" s="192"/>
      <c r="F68" s="192"/>
      <c r="G68" s="192"/>
      <c r="H68" s="192"/>
      <c r="I68" s="193"/>
    </row>
    <row r="69" spans="1:9" s="1" customFormat="1" ht="9.75" x14ac:dyDescent="0.2">
      <c r="A69" s="35">
        <f>A67+1</f>
        <v>27</v>
      </c>
      <c r="B69" s="37" t="s">
        <v>119</v>
      </c>
      <c r="C69" s="38" t="s">
        <v>120</v>
      </c>
      <c r="D69" s="39" t="s">
        <v>30</v>
      </c>
      <c r="E69" s="63">
        <v>4.4375</v>
      </c>
      <c r="F69" s="42">
        <v>106.51686487400001</v>
      </c>
      <c r="G69" s="43">
        <f>E69*F69</f>
        <v>472.66858787837504</v>
      </c>
      <c r="H69" s="44">
        <v>4.0000000000000001E-3</v>
      </c>
      <c r="I69" s="45">
        <f>E69*H69</f>
        <v>1.7750000000000002E-2</v>
      </c>
    </row>
    <row r="70" spans="1:9" s="1" customFormat="1" ht="9.75" customHeight="1" x14ac:dyDescent="0.2">
      <c r="A70" s="8"/>
      <c r="B70" s="62" t="s">
        <v>42</v>
      </c>
      <c r="C70" s="191" t="s">
        <v>115</v>
      </c>
      <c r="D70" s="192"/>
      <c r="E70" s="192"/>
      <c r="F70" s="192"/>
      <c r="G70" s="192"/>
      <c r="H70" s="192"/>
      <c r="I70" s="193"/>
    </row>
    <row r="71" spans="1:9" s="1" customFormat="1" ht="9.75" x14ac:dyDescent="0.2">
      <c r="A71" s="35">
        <f>A69+1</f>
        <v>28</v>
      </c>
      <c r="B71" s="37" t="s">
        <v>109</v>
      </c>
      <c r="C71" s="38" t="s">
        <v>110</v>
      </c>
      <c r="D71" s="39" t="s">
        <v>30</v>
      </c>
      <c r="E71" s="63">
        <v>4.4375</v>
      </c>
      <c r="F71" s="42">
        <v>294.53867834699997</v>
      </c>
      <c r="G71" s="43">
        <f>E71*F71</f>
        <v>1307.0153851648124</v>
      </c>
      <c r="H71" s="44">
        <v>3.5000000000000001E-3</v>
      </c>
      <c r="I71" s="45">
        <f>E71*H71</f>
        <v>1.553125E-2</v>
      </c>
    </row>
    <row r="72" spans="1:9" s="1" customFormat="1" ht="9.75" customHeight="1" x14ac:dyDescent="0.2">
      <c r="A72" s="8"/>
      <c r="B72" s="62" t="s">
        <v>42</v>
      </c>
      <c r="C72" s="191" t="s">
        <v>115</v>
      </c>
      <c r="D72" s="192"/>
      <c r="E72" s="192"/>
      <c r="F72" s="192"/>
      <c r="G72" s="192"/>
      <c r="H72" s="192"/>
      <c r="I72" s="193"/>
    </row>
    <row r="73" spans="1:9" s="18" customFormat="1" ht="11.25" customHeight="1" x14ac:dyDescent="0.2">
      <c r="A73" s="53"/>
      <c r="B73" s="54">
        <v>62</v>
      </c>
      <c r="C73" s="55" t="s">
        <v>121</v>
      </c>
      <c r="D73" s="56"/>
      <c r="E73" s="56"/>
      <c r="F73" s="57"/>
      <c r="G73" s="58">
        <f>SUM(G51:G72)</f>
        <v>34595.18455737456</v>
      </c>
      <c r="H73" s="59"/>
      <c r="I73" s="60">
        <f>SUM(I51:I72)</f>
        <v>0.67163852850000005</v>
      </c>
    </row>
    <row r="74" spans="1:9" s="18" customFormat="1" ht="11.25" customHeight="1" x14ac:dyDescent="0.2">
      <c r="A74" s="28"/>
      <c r="B74" s="29" t="s">
        <v>122</v>
      </c>
      <c r="C74" s="30" t="s">
        <v>123</v>
      </c>
      <c r="D74" s="27"/>
      <c r="E74" s="27"/>
      <c r="F74" s="31"/>
      <c r="G74" s="26"/>
      <c r="H74" s="32"/>
      <c r="I74" s="33"/>
    </row>
    <row r="75" spans="1:9" s="1" customFormat="1" ht="9.75" x14ac:dyDescent="0.2">
      <c r="A75" s="35">
        <f>A71+1</f>
        <v>29</v>
      </c>
      <c r="B75" s="37" t="s">
        <v>124</v>
      </c>
      <c r="C75" s="38" t="s">
        <v>125</v>
      </c>
      <c r="D75" s="39" t="s">
        <v>30</v>
      </c>
      <c r="E75" s="63">
        <v>106.75</v>
      </c>
      <c r="F75" s="42">
        <v>361.11301713300003</v>
      </c>
      <c r="G75" s="43">
        <f>E75*F75</f>
        <v>38548.814578947749</v>
      </c>
      <c r="H75" s="44">
        <v>0.1202775</v>
      </c>
      <c r="I75" s="45">
        <f>E75*H75</f>
        <v>12.839623124999999</v>
      </c>
    </row>
    <row r="76" spans="1:9" s="1" customFormat="1" ht="9.75" customHeight="1" x14ac:dyDescent="0.2">
      <c r="A76" s="8"/>
      <c r="B76" s="62" t="s">
        <v>42</v>
      </c>
      <c r="C76" s="191" t="s">
        <v>126</v>
      </c>
      <c r="D76" s="192"/>
      <c r="E76" s="192"/>
      <c r="F76" s="192"/>
      <c r="G76" s="192"/>
      <c r="H76" s="192"/>
      <c r="I76" s="193"/>
    </row>
    <row r="77" spans="1:9" s="18" customFormat="1" ht="11.25" customHeight="1" x14ac:dyDescent="0.2">
      <c r="A77" s="53"/>
      <c r="B77" s="54">
        <v>63</v>
      </c>
      <c r="C77" s="55" t="s">
        <v>127</v>
      </c>
      <c r="D77" s="56"/>
      <c r="E77" s="56"/>
      <c r="F77" s="57"/>
      <c r="G77" s="58">
        <f>SUM(G75:G76)</f>
        <v>38548.814578947749</v>
      </c>
      <c r="H77" s="59"/>
      <c r="I77" s="60">
        <f>SUM(I75:I76)</f>
        <v>12.839623124999999</v>
      </c>
    </row>
    <row r="78" spans="1:9" s="18" customFormat="1" ht="11.25" customHeight="1" x14ac:dyDescent="0.2">
      <c r="A78" s="28"/>
      <c r="B78" s="29" t="s">
        <v>128</v>
      </c>
      <c r="C78" s="30" t="s">
        <v>129</v>
      </c>
      <c r="D78" s="27"/>
      <c r="E78" s="27"/>
      <c r="F78" s="31"/>
      <c r="G78" s="26"/>
      <c r="H78" s="32"/>
      <c r="I78" s="33"/>
    </row>
    <row r="79" spans="1:9" s="1" customFormat="1" ht="9.75" x14ac:dyDescent="0.2">
      <c r="A79" s="35">
        <f>A75+1</f>
        <v>30</v>
      </c>
      <c r="B79" s="37" t="s">
        <v>130</v>
      </c>
      <c r="C79" s="38" t="s">
        <v>131</v>
      </c>
      <c r="D79" s="39" t="s">
        <v>132</v>
      </c>
      <c r="E79" s="44">
        <v>40</v>
      </c>
      <c r="F79" s="42">
        <v>146</v>
      </c>
      <c r="G79" s="43">
        <f>E79*F79</f>
        <v>5840</v>
      </c>
      <c r="H79" s="44">
        <v>5.0000000000000002E-5</v>
      </c>
      <c r="I79" s="45">
        <f>E79*H79</f>
        <v>2E-3</v>
      </c>
    </row>
    <row r="80" spans="1:9" s="1" customFormat="1" ht="9.75" customHeight="1" x14ac:dyDescent="0.2">
      <c r="A80" s="8"/>
      <c r="B80" s="62" t="s">
        <v>42</v>
      </c>
      <c r="C80" s="191" t="s">
        <v>133</v>
      </c>
      <c r="D80" s="192"/>
      <c r="E80" s="192"/>
      <c r="F80" s="192"/>
      <c r="G80" s="192"/>
      <c r="H80" s="192"/>
      <c r="I80" s="193"/>
    </row>
    <row r="81" spans="1:9" s="18" customFormat="1" ht="11.25" customHeight="1" x14ac:dyDescent="0.2">
      <c r="A81" s="53"/>
      <c r="B81" s="54">
        <v>9</v>
      </c>
      <c r="C81" s="55" t="s">
        <v>134</v>
      </c>
      <c r="D81" s="56"/>
      <c r="E81" s="56"/>
      <c r="F81" s="57"/>
      <c r="G81" s="58">
        <f>SUM(G79:G80)</f>
        <v>5840</v>
      </c>
      <c r="H81" s="59"/>
      <c r="I81" s="60">
        <f>SUM(I79:I80)</f>
        <v>2E-3</v>
      </c>
    </row>
    <row r="82" spans="1:9" s="18" customFormat="1" ht="11.25" customHeight="1" x14ac:dyDescent="0.2">
      <c r="A82" s="28"/>
      <c r="B82" s="29" t="s">
        <v>135</v>
      </c>
      <c r="C82" s="30" t="s">
        <v>136</v>
      </c>
      <c r="D82" s="27"/>
      <c r="E82" s="27"/>
      <c r="F82" s="31"/>
      <c r="G82" s="26"/>
      <c r="H82" s="32"/>
      <c r="I82" s="33"/>
    </row>
    <row r="83" spans="1:9" s="1" customFormat="1" ht="9.75" x14ac:dyDescent="0.2">
      <c r="A83" s="35">
        <f>A79+1</f>
        <v>31</v>
      </c>
      <c r="B83" s="37" t="s">
        <v>137</v>
      </c>
      <c r="C83" s="38" t="s">
        <v>138</v>
      </c>
      <c r="D83" s="39" t="s">
        <v>30</v>
      </c>
      <c r="E83" s="63">
        <v>126</v>
      </c>
      <c r="F83" s="42">
        <v>56.296450927000002</v>
      </c>
      <c r="G83" s="43">
        <f>E83*F83</f>
        <v>7093.3528168020002</v>
      </c>
      <c r="H83" s="44">
        <v>5.7000000000000005E-7</v>
      </c>
      <c r="I83" s="45">
        <f>E83*H83</f>
        <v>7.182E-5</v>
      </c>
    </row>
    <row r="84" spans="1:9" s="1" customFormat="1" ht="9.75" customHeight="1" x14ac:dyDescent="0.2">
      <c r="A84" s="8"/>
      <c r="B84" s="62" t="s">
        <v>42</v>
      </c>
      <c r="C84" s="191" t="s">
        <v>139</v>
      </c>
      <c r="D84" s="192"/>
      <c r="E84" s="192"/>
      <c r="F84" s="192"/>
      <c r="G84" s="192"/>
      <c r="H84" s="192"/>
      <c r="I84" s="193"/>
    </row>
    <row r="85" spans="1:9" s="1" customFormat="1" ht="9.75" x14ac:dyDescent="0.2">
      <c r="A85" s="35">
        <f>A83+1</f>
        <v>32</v>
      </c>
      <c r="B85" s="37" t="s">
        <v>140</v>
      </c>
      <c r="C85" s="38" t="s">
        <v>141</v>
      </c>
      <c r="D85" s="39" t="s">
        <v>30</v>
      </c>
      <c r="E85" s="63">
        <v>252</v>
      </c>
      <c r="F85" s="42">
        <v>46.923907020000001</v>
      </c>
      <c r="G85" s="43">
        <f>E85*F85</f>
        <v>11824.82456904</v>
      </c>
      <c r="H85" s="44">
        <v>1.5713350000000001E-3</v>
      </c>
      <c r="I85" s="45">
        <f>E85*H85</f>
        <v>0.39597642</v>
      </c>
    </row>
    <row r="86" spans="1:9" s="1" customFormat="1" ht="9.75" customHeight="1" x14ac:dyDescent="0.2">
      <c r="A86" s="8"/>
      <c r="B86" s="62" t="s">
        <v>42</v>
      </c>
      <c r="C86" s="191" t="s">
        <v>142</v>
      </c>
      <c r="D86" s="192"/>
      <c r="E86" s="192"/>
      <c r="F86" s="192"/>
      <c r="G86" s="192"/>
      <c r="H86" s="192"/>
      <c r="I86" s="193"/>
    </row>
    <row r="87" spans="1:9" s="1" customFormat="1" ht="9.75" x14ac:dyDescent="0.2">
      <c r="A87" s="35">
        <f>A85+1</f>
        <v>33</v>
      </c>
      <c r="B87" s="37" t="s">
        <v>143</v>
      </c>
      <c r="C87" s="38" t="s">
        <v>144</v>
      </c>
      <c r="D87" s="39" t="s">
        <v>30</v>
      </c>
      <c r="E87" s="40">
        <v>126</v>
      </c>
      <c r="F87" s="42">
        <v>33.061933422000003</v>
      </c>
      <c r="G87" s="43">
        <f>E87*F87</f>
        <v>4165.8036111720003</v>
      </c>
      <c r="H87" s="44">
        <v>0</v>
      </c>
      <c r="I87" s="45">
        <f>E87*H87</f>
        <v>0</v>
      </c>
    </row>
    <row r="88" spans="1:9" s="18" customFormat="1" ht="11.25" customHeight="1" x14ac:dyDescent="0.2">
      <c r="A88" s="53"/>
      <c r="B88" s="54">
        <v>94</v>
      </c>
      <c r="C88" s="55" t="s">
        <v>145</v>
      </c>
      <c r="D88" s="56"/>
      <c r="E88" s="56"/>
      <c r="F88" s="57"/>
      <c r="G88" s="58">
        <f>SUM(G83:G87)</f>
        <v>23083.980997013998</v>
      </c>
      <c r="H88" s="59"/>
      <c r="I88" s="60">
        <f>SUM(I83:I87)</f>
        <v>0.39604824</v>
      </c>
    </row>
    <row r="89" spans="1:9" s="18" customFormat="1" ht="11.25" customHeight="1" x14ac:dyDescent="0.2">
      <c r="A89" s="28"/>
      <c r="B89" s="29" t="s">
        <v>146</v>
      </c>
      <c r="C89" s="30" t="s">
        <v>147</v>
      </c>
      <c r="D89" s="27"/>
      <c r="E89" s="27"/>
      <c r="F89" s="31"/>
      <c r="G89" s="26"/>
      <c r="H89" s="32"/>
      <c r="I89" s="33"/>
    </row>
    <row r="90" spans="1:9" s="1" customFormat="1" ht="9.75" x14ac:dyDescent="0.2">
      <c r="A90" s="35">
        <f>A87+1</f>
        <v>34</v>
      </c>
      <c r="B90" s="37" t="s">
        <v>148</v>
      </c>
      <c r="C90" s="38" t="s">
        <v>149</v>
      </c>
      <c r="D90" s="39" t="s">
        <v>30</v>
      </c>
      <c r="E90" s="63">
        <v>12.594000000000001</v>
      </c>
      <c r="F90" s="42">
        <v>114.913960718</v>
      </c>
      <c r="G90" s="43">
        <f>E90*F90</f>
        <v>1447.2264212824921</v>
      </c>
      <c r="H90" s="44">
        <v>0.210683016</v>
      </c>
      <c r="I90" s="45">
        <f>E90*H90</f>
        <v>2.6533419035040002</v>
      </c>
    </row>
    <row r="91" spans="1:9" s="1" customFormat="1" ht="9.75" customHeight="1" x14ac:dyDescent="0.2">
      <c r="A91" s="8"/>
      <c r="B91" s="62" t="s">
        <v>42</v>
      </c>
      <c r="C91" s="191" t="s">
        <v>150</v>
      </c>
      <c r="D91" s="192"/>
      <c r="E91" s="192"/>
      <c r="F91" s="192"/>
      <c r="G91" s="192"/>
      <c r="H91" s="192"/>
      <c r="I91" s="193"/>
    </row>
    <row r="92" spans="1:9" s="1" customFormat="1" ht="9.75" x14ac:dyDescent="0.2">
      <c r="A92" s="34"/>
      <c r="B92" s="37"/>
      <c r="C92" s="38" t="s">
        <v>151</v>
      </c>
      <c r="D92" s="39"/>
      <c r="E92" s="44">
        <v>7.1550000000000002</v>
      </c>
      <c r="F92" s="34"/>
      <c r="G92" s="41"/>
      <c r="H92" s="36"/>
      <c r="I92" s="61"/>
    </row>
    <row r="93" spans="1:9" s="1" customFormat="1" ht="9.75" customHeight="1" x14ac:dyDescent="0.2">
      <c r="A93" s="8"/>
      <c r="B93" s="62" t="s">
        <v>42</v>
      </c>
      <c r="C93" s="191" t="s">
        <v>152</v>
      </c>
      <c r="D93" s="192"/>
      <c r="E93" s="192"/>
      <c r="F93" s="192"/>
      <c r="G93" s="192"/>
      <c r="H93" s="192"/>
      <c r="I93" s="193"/>
    </row>
    <row r="94" spans="1:9" s="1" customFormat="1" ht="9.75" x14ac:dyDescent="0.2">
      <c r="A94" s="34"/>
      <c r="B94" s="37"/>
      <c r="C94" s="38" t="s">
        <v>153</v>
      </c>
      <c r="D94" s="39"/>
      <c r="E94" s="44">
        <v>5.4390000000000001</v>
      </c>
      <c r="F94" s="34"/>
      <c r="G94" s="41"/>
      <c r="H94" s="36"/>
      <c r="I94" s="61"/>
    </row>
    <row r="95" spans="1:9" s="1" customFormat="1" ht="9.75" customHeight="1" x14ac:dyDescent="0.2">
      <c r="A95" s="8"/>
      <c r="B95" s="62" t="s">
        <v>42</v>
      </c>
      <c r="C95" s="191" t="s">
        <v>154</v>
      </c>
      <c r="D95" s="192"/>
      <c r="E95" s="192"/>
      <c r="F95" s="192"/>
      <c r="G95" s="192"/>
      <c r="H95" s="192"/>
      <c r="I95" s="193"/>
    </row>
    <row r="96" spans="1:9" s="1" customFormat="1" ht="9.75" x14ac:dyDescent="0.2">
      <c r="A96" s="35">
        <f>A90+1</f>
        <v>35</v>
      </c>
      <c r="B96" s="37" t="s">
        <v>155</v>
      </c>
      <c r="C96" s="38" t="s">
        <v>156</v>
      </c>
      <c r="D96" s="39" t="s">
        <v>157</v>
      </c>
      <c r="E96" s="40">
        <v>1</v>
      </c>
      <c r="F96" s="42">
        <v>340.90526906700001</v>
      </c>
      <c r="G96" s="43">
        <f>E96*F96</f>
        <v>340.90526906700001</v>
      </c>
      <c r="H96" s="44">
        <v>7.2999999999999995E-2</v>
      </c>
      <c r="I96" s="45">
        <f>E96*H96</f>
        <v>7.2999999999999995E-2</v>
      </c>
    </row>
    <row r="97" spans="1:9" s="1" customFormat="1" ht="9.75" x14ac:dyDescent="0.2">
      <c r="A97" s="35">
        <f>A96+1</f>
        <v>36</v>
      </c>
      <c r="B97" s="37" t="s">
        <v>158</v>
      </c>
      <c r="C97" s="38" t="s">
        <v>159</v>
      </c>
      <c r="D97" s="39" t="s">
        <v>56</v>
      </c>
      <c r="E97" s="44">
        <v>105.399366</v>
      </c>
      <c r="F97" s="42">
        <v>725.91823430900001</v>
      </c>
      <c r="G97" s="43">
        <f>E97*F97</f>
        <v>76511.32166400805</v>
      </c>
      <c r="H97" s="44">
        <v>0</v>
      </c>
      <c r="I97" s="45">
        <f>E97*H97</f>
        <v>0</v>
      </c>
    </row>
    <row r="98" spans="1:9" s="1" customFormat="1" ht="9.75" customHeight="1" x14ac:dyDescent="0.2">
      <c r="A98" s="8"/>
      <c r="B98" s="62" t="s">
        <v>42</v>
      </c>
      <c r="C98" s="191" t="s">
        <v>160</v>
      </c>
      <c r="D98" s="192"/>
      <c r="E98" s="192"/>
      <c r="F98" s="192"/>
      <c r="G98" s="192"/>
      <c r="H98" s="192"/>
      <c r="I98" s="193"/>
    </row>
    <row r="99" spans="1:9" s="1" customFormat="1" ht="9.75" x14ac:dyDescent="0.2">
      <c r="A99" s="35">
        <f>A97+1</f>
        <v>37</v>
      </c>
      <c r="B99" s="37" t="s">
        <v>161</v>
      </c>
      <c r="C99" s="38" t="s">
        <v>162</v>
      </c>
      <c r="D99" s="39" t="s">
        <v>56</v>
      </c>
      <c r="E99" s="44">
        <v>105.399366</v>
      </c>
      <c r="F99" s="42">
        <v>364.96321823400001</v>
      </c>
      <c r="G99" s="43">
        <f>E99*F99</f>
        <v>38466.89181518324</v>
      </c>
      <c r="H99" s="44">
        <v>0</v>
      </c>
      <c r="I99" s="45">
        <f>E99*H99</f>
        <v>0</v>
      </c>
    </row>
    <row r="100" spans="1:9" s="1" customFormat="1" ht="9.75" customHeight="1" x14ac:dyDescent="0.2">
      <c r="A100" s="8"/>
      <c r="B100" s="62" t="s">
        <v>42</v>
      </c>
      <c r="C100" s="191" t="s">
        <v>160</v>
      </c>
      <c r="D100" s="192"/>
      <c r="E100" s="192"/>
      <c r="F100" s="192"/>
      <c r="G100" s="192"/>
      <c r="H100" s="192"/>
      <c r="I100" s="193"/>
    </row>
    <row r="101" spans="1:9" s="1" customFormat="1" ht="9.75" x14ac:dyDescent="0.2">
      <c r="A101" s="35">
        <f>A99+1</f>
        <v>38</v>
      </c>
      <c r="B101" s="37" t="s">
        <v>163</v>
      </c>
      <c r="C101" s="38" t="s">
        <v>164</v>
      </c>
      <c r="D101" s="39" t="s">
        <v>56</v>
      </c>
      <c r="E101" s="44">
        <v>105.399366</v>
      </c>
      <c r="F101" s="42">
        <v>241.763425786</v>
      </c>
      <c r="G101" s="43">
        <f>E101*F101</f>
        <v>25481.71179983245</v>
      </c>
      <c r="H101" s="44">
        <v>0</v>
      </c>
      <c r="I101" s="45">
        <f>E101*H101</f>
        <v>0</v>
      </c>
    </row>
    <row r="102" spans="1:9" s="1" customFormat="1" ht="9.75" customHeight="1" x14ac:dyDescent="0.2">
      <c r="A102" s="8"/>
      <c r="B102" s="62" t="s">
        <v>42</v>
      </c>
      <c r="C102" s="191" t="s">
        <v>160</v>
      </c>
      <c r="D102" s="192"/>
      <c r="E102" s="192"/>
      <c r="F102" s="192"/>
      <c r="G102" s="192"/>
      <c r="H102" s="192"/>
      <c r="I102" s="193"/>
    </row>
    <row r="103" spans="1:9" s="1" customFormat="1" ht="9.75" x14ac:dyDescent="0.2">
      <c r="A103" s="35">
        <f>A101+1</f>
        <v>39</v>
      </c>
      <c r="B103" s="37" t="s">
        <v>165</v>
      </c>
      <c r="C103" s="38" t="s">
        <v>166</v>
      </c>
      <c r="D103" s="39" t="s">
        <v>56</v>
      </c>
      <c r="E103" s="44">
        <v>105.399366</v>
      </c>
      <c r="F103" s="42">
        <v>343.29049516800001</v>
      </c>
      <c r="G103" s="43">
        <f>E103*F103</f>
        <v>36182.600544533263</v>
      </c>
      <c r="H103" s="44">
        <v>0</v>
      </c>
      <c r="I103" s="45">
        <f>E103*H103</f>
        <v>0</v>
      </c>
    </row>
    <row r="104" spans="1:9" s="1" customFormat="1" ht="9.75" customHeight="1" x14ac:dyDescent="0.2">
      <c r="A104" s="8"/>
      <c r="B104" s="62" t="s">
        <v>42</v>
      </c>
      <c r="C104" s="191" t="s">
        <v>160</v>
      </c>
      <c r="D104" s="192"/>
      <c r="E104" s="192"/>
      <c r="F104" s="192"/>
      <c r="G104" s="192"/>
      <c r="H104" s="192"/>
      <c r="I104" s="193"/>
    </row>
    <row r="105" spans="1:9" s="1" customFormat="1" ht="9.75" x14ac:dyDescent="0.2">
      <c r="A105" s="35">
        <f>A103+1</f>
        <v>40</v>
      </c>
      <c r="B105" s="37" t="s">
        <v>167</v>
      </c>
      <c r="C105" s="38" t="s">
        <v>168</v>
      </c>
      <c r="D105" s="39" t="s">
        <v>30</v>
      </c>
      <c r="E105" s="63">
        <v>5.4</v>
      </c>
      <c r="F105" s="42">
        <v>289.616164803</v>
      </c>
      <c r="G105" s="43">
        <f>E105*F105</f>
        <v>1563.9272899362002</v>
      </c>
      <c r="H105" s="44">
        <v>7.6201008000000001E-2</v>
      </c>
      <c r="I105" s="45">
        <f>E105*H105</f>
        <v>0.41148544320000002</v>
      </c>
    </row>
    <row r="106" spans="1:9" s="1" customFormat="1" ht="9.75" customHeight="1" x14ac:dyDescent="0.2">
      <c r="A106" s="8"/>
      <c r="B106" s="62" t="s">
        <v>42</v>
      </c>
      <c r="C106" s="191" t="s">
        <v>169</v>
      </c>
      <c r="D106" s="192"/>
      <c r="E106" s="192"/>
      <c r="F106" s="192"/>
      <c r="G106" s="192"/>
      <c r="H106" s="192"/>
      <c r="I106" s="193"/>
    </row>
    <row r="107" spans="1:9" s="1" customFormat="1" ht="9.75" x14ac:dyDescent="0.2">
      <c r="A107" s="34"/>
      <c r="B107" s="37"/>
      <c r="C107" s="38" t="s">
        <v>153</v>
      </c>
      <c r="D107" s="39"/>
      <c r="E107" s="44">
        <v>3</v>
      </c>
      <c r="F107" s="34"/>
      <c r="G107" s="41"/>
      <c r="H107" s="36"/>
      <c r="I107" s="61"/>
    </row>
    <row r="108" spans="1:9" s="1" customFormat="1" ht="9.75" customHeight="1" x14ac:dyDescent="0.2">
      <c r="A108" s="8"/>
      <c r="B108" s="62" t="s">
        <v>42</v>
      </c>
      <c r="C108" s="191" t="s">
        <v>170</v>
      </c>
      <c r="D108" s="192"/>
      <c r="E108" s="192"/>
      <c r="F108" s="192"/>
      <c r="G108" s="192"/>
      <c r="H108" s="192"/>
      <c r="I108" s="193"/>
    </row>
    <row r="109" spans="1:9" s="1" customFormat="1" ht="9.75" x14ac:dyDescent="0.2">
      <c r="A109" s="34"/>
      <c r="B109" s="37"/>
      <c r="C109" s="38" t="s">
        <v>151</v>
      </c>
      <c r="D109" s="39"/>
      <c r="E109" s="44">
        <v>2.4</v>
      </c>
      <c r="F109" s="34"/>
      <c r="G109" s="41"/>
      <c r="H109" s="36"/>
      <c r="I109" s="61"/>
    </row>
    <row r="110" spans="1:9" s="1" customFormat="1" ht="9.75" customHeight="1" x14ac:dyDescent="0.2">
      <c r="A110" s="8"/>
      <c r="B110" s="62" t="s">
        <v>42</v>
      </c>
      <c r="C110" s="191" t="s">
        <v>171</v>
      </c>
      <c r="D110" s="192"/>
      <c r="E110" s="192"/>
      <c r="F110" s="192"/>
      <c r="G110" s="192"/>
      <c r="H110" s="192"/>
      <c r="I110" s="193"/>
    </row>
    <row r="111" spans="1:9" s="1" customFormat="1" ht="9.75" x14ac:dyDescent="0.2">
      <c r="A111" s="35">
        <f>A105+1</f>
        <v>41</v>
      </c>
      <c r="B111" s="37" t="s">
        <v>172</v>
      </c>
      <c r="C111" s="38" t="s">
        <v>173</v>
      </c>
      <c r="D111" s="39" t="s">
        <v>30</v>
      </c>
      <c r="E111" s="63">
        <v>55.592999999999996</v>
      </c>
      <c r="F111" s="42">
        <v>84.774188262999999</v>
      </c>
      <c r="G111" s="43">
        <f>E111*F111</f>
        <v>4712.8514481049588</v>
      </c>
      <c r="H111" s="44">
        <v>6.8000000000000005E-2</v>
      </c>
      <c r="I111" s="45">
        <f>E111*H111</f>
        <v>3.7803240000000002</v>
      </c>
    </row>
    <row r="112" spans="1:9" s="1" customFormat="1" ht="9.75" customHeight="1" x14ac:dyDescent="0.2">
      <c r="A112" s="8"/>
      <c r="B112" s="62" t="s">
        <v>42</v>
      </c>
      <c r="C112" s="191" t="s">
        <v>90</v>
      </c>
      <c r="D112" s="192"/>
      <c r="E112" s="192"/>
      <c r="F112" s="192"/>
      <c r="G112" s="192"/>
      <c r="H112" s="192"/>
      <c r="I112" s="193"/>
    </row>
    <row r="113" spans="1:9" s="1" customFormat="1" ht="9.75" x14ac:dyDescent="0.2">
      <c r="A113" s="34"/>
      <c r="B113" s="37"/>
      <c r="C113" s="38" t="s">
        <v>174</v>
      </c>
      <c r="D113" s="39"/>
      <c r="E113" s="44">
        <v>8.8179999999999996</v>
      </c>
      <c r="F113" s="34"/>
      <c r="G113" s="41"/>
      <c r="H113" s="36"/>
      <c r="I113" s="61"/>
    </row>
    <row r="114" spans="1:9" s="1" customFormat="1" ht="9.75" customHeight="1" x14ac:dyDescent="0.2">
      <c r="A114" s="8"/>
      <c r="B114" s="62" t="s">
        <v>42</v>
      </c>
      <c r="C114" s="191" t="s">
        <v>175</v>
      </c>
      <c r="D114" s="192"/>
      <c r="E114" s="192"/>
      <c r="F114" s="192"/>
      <c r="G114" s="192"/>
      <c r="H114" s="192"/>
      <c r="I114" s="193"/>
    </row>
    <row r="115" spans="1:9" s="1" customFormat="1" ht="9.75" x14ac:dyDescent="0.2">
      <c r="A115" s="34"/>
      <c r="B115" s="37"/>
      <c r="C115" s="38" t="s">
        <v>176</v>
      </c>
      <c r="D115" s="39"/>
      <c r="E115" s="44">
        <v>12.979000000000001</v>
      </c>
      <c r="F115" s="34"/>
      <c r="G115" s="41"/>
      <c r="H115" s="36"/>
      <c r="I115" s="61"/>
    </row>
    <row r="116" spans="1:9" s="1" customFormat="1" ht="9.75" customHeight="1" x14ac:dyDescent="0.2">
      <c r="A116" s="8"/>
      <c r="B116" s="62" t="s">
        <v>42</v>
      </c>
      <c r="C116" s="191" t="s">
        <v>177</v>
      </c>
      <c r="D116" s="192"/>
      <c r="E116" s="192"/>
      <c r="F116" s="192"/>
      <c r="G116" s="192"/>
      <c r="H116" s="192"/>
      <c r="I116" s="193"/>
    </row>
    <row r="117" spans="1:9" s="1" customFormat="1" ht="9.75" x14ac:dyDescent="0.2">
      <c r="A117" s="34"/>
      <c r="B117" s="37"/>
      <c r="C117" s="38"/>
      <c r="D117" s="39"/>
      <c r="E117" s="44">
        <v>5.4879999999999995</v>
      </c>
      <c r="F117" s="34"/>
      <c r="G117" s="41"/>
      <c r="H117" s="36"/>
      <c r="I117" s="61"/>
    </row>
    <row r="118" spans="1:9" s="1" customFormat="1" ht="9.75" customHeight="1" x14ac:dyDescent="0.2">
      <c r="A118" s="8"/>
      <c r="B118" s="62" t="s">
        <v>42</v>
      </c>
      <c r="C118" s="191" t="s">
        <v>178</v>
      </c>
      <c r="D118" s="192"/>
      <c r="E118" s="192"/>
      <c r="F118" s="192"/>
      <c r="G118" s="192"/>
      <c r="H118" s="192"/>
      <c r="I118" s="193"/>
    </row>
    <row r="119" spans="1:9" s="1" customFormat="1" ht="9.75" x14ac:dyDescent="0.2">
      <c r="A119" s="34"/>
      <c r="B119" s="37"/>
      <c r="C119" s="38">
        <v>0.12</v>
      </c>
      <c r="D119" s="39"/>
      <c r="E119" s="44">
        <v>7.9150000000000009</v>
      </c>
      <c r="F119" s="34"/>
      <c r="G119" s="41"/>
      <c r="H119" s="36"/>
      <c r="I119" s="61"/>
    </row>
    <row r="120" spans="1:9" s="1" customFormat="1" ht="9.75" customHeight="1" x14ac:dyDescent="0.2">
      <c r="A120" s="8"/>
      <c r="B120" s="62" t="s">
        <v>42</v>
      </c>
      <c r="C120" s="191" t="s">
        <v>179</v>
      </c>
      <c r="D120" s="192"/>
      <c r="E120" s="192"/>
      <c r="F120" s="192"/>
      <c r="G120" s="192"/>
      <c r="H120" s="192"/>
      <c r="I120" s="193"/>
    </row>
    <row r="121" spans="1:9" s="1" customFormat="1" ht="9.75" x14ac:dyDescent="0.2">
      <c r="A121" s="34"/>
      <c r="B121" s="37"/>
      <c r="C121" s="38">
        <v>1.6</v>
      </c>
      <c r="D121" s="39"/>
      <c r="E121" s="44">
        <v>2.2989999999999999</v>
      </c>
      <c r="F121" s="34"/>
      <c r="G121" s="41"/>
      <c r="H121" s="36"/>
      <c r="I121" s="61"/>
    </row>
    <row r="122" spans="1:9" s="1" customFormat="1" ht="9.75" customHeight="1" x14ac:dyDescent="0.2">
      <c r="A122" s="8"/>
      <c r="B122" s="62" t="s">
        <v>42</v>
      </c>
      <c r="C122" s="191" t="s">
        <v>180</v>
      </c>
      <c r="D122" s="192"/>
      <c r="E122" s="192"/>
      <c r="F122" s="192"/>
      <c r="G122" s="192"/>
      <c r="H122" s="192"/>
      <c r="I122" s="193"/>
    </row>
    <row r="123" spans="1:9" s="1" customFormat="1" ht="9.75" x14ac:dyDescent="0.2">
      <c r="A123" s="34"/>
      <c r="B123" s="37"/>
      <c r="C123" s="38">
        <v>1.7</v>
      </c>
      <c r="D123" s="39"/>
      <c r="E123" s="44">
        <v>18.094000000000001</v>
      </c>
      <c r="F123" s="34"/>
      <c r="G123" s="41"/>
      <c r="H123" s="36"/>
      <c r="I123" s="61"/>
    </row>
    <row r="124" spans="1:9" s="1" customFormat="1" ht="9.75" customHeight="1" x14ac:dyDescent="0.2">
      <c r="A124" s="8"/>
      <c r="B124" s="62" t="s">
        <v>42</v>
      </c>
      <c r="C124" s="191" t="s">
        <v>181</v>
      </c>
      <c r="D124" s="192"/>
      <c r="E124" s="192"/>
      <c r="F124" s="192"/>
      <c r="G124" s="192"/>
      <c r="H124" s="192"/>
      <c r="I124" s="193"/>
    </row>
    <row r="125" spans="1:9" s="1" customFormat="1" ht="9.75" x14ac:dyDescent="0.2">
      <c r="A125" s="35">
        <f>A111+1</f>
        <v>42</v>
      </c>
      <c r="B125" s="37" t="s">
        <v>182</v>
      </c>
      <c r="C125" s="38" t="s">
        <v>183</v>
      </c>
      <c r="D125" s="39" t="s">
        <v>30</v>
      </c>
      <c r="E125" s="63">
        <v>23.131</v>
      </c>
      <c r="F125" s="42">
        <v>50.291279340000003</v>
      </c>
      <c r="G125" s="43">
        <f>E125*F125</f>
        <v>1163.2875824135401</v>
      </c>
      <c r="H125" s="44">
        <v>2.1999999999999999E-2</v>
      </c>
      <c r="I125" s="45">
        <f>E125*H125</f>
        <v>0.50888199999999995</v>
      </c>
    </row>
    <row r="126" spans="1:9" s="1" customFormat="1" ht="9.75" customHeight="1" x14ac:dyDescent="0.2">
      <c r="A126" s="8"/>
      <c r="B126" s="62" t="s">
        <v>42</v>
      </c>
      <c r="C126" s="191" t="s">
        <v>184</v>
      </c>
      <c r="D126" s="192"/>
      <c r="E126" s="192"/>
      <c r="F126" s="192"/>
      <c r="G126" s="192"/>
      <c r="H126" s="192"/>
      <c r="I126" s="193"/>
    </row>
    <row r="127" spans="1:9" s="1" customFormat="1" ht="9.75" x14ac:dyDescent="0.2">
      <c r="A127" s="34"/>
      <c r="B127" s="37"/>
      <c r="C127" s="38" t="s">
        <v>174</v>
      </c>
      <c r="D127" s="39"/>
      <c r="E127" s="44">
        <v>1.4400000000000002</v>
      </c>
      <c r="F127" s="34"/>
      <c r="G127" s="41"/>
      <c r="H127" s="36"/>
      <c r="I127" s="61"/>
    </row>
    <row r="128" spans="1:9" s="1" customFormat="1" ht="9.75" customHeight="1" x14ac:dyDescent="0.2">
      <c r="A128" s="8"/>
      <c r="B128" s="62" t="s">
        <v>42</v>
      </c>
      <c r="C128" s="191" t="s">
        <v>185</v>
      </c>
      <c r="D128" s="192"/>
      <c r="E128" s="192"/>
      <c r="F128" s="192"/>
      <c r="G128" s="192"/>
      <c r="H128" s="192"/>
      <c r="I128" s="193"/>
    </row>
    <row r="129" spans="1:9" s="1" customFormat="1" ht="9.75" x14ac:dyDescent="0.2">
      <c r="A129" s="34"/>
      <c r="B129" s="37"/>
      <c r="C129" s="38" t="s">
        <v>176</v>
      </c>
      <c r="D129" s="39"/>
      <c r="E129" s="44">
        <v>3.1452500000000003</v>
      </c>
      <c r="F129" s="34"/>
      <c r="G129" s="41"/>
      <c r="H129" s="36"/>
      <c r="I129" s="61"/>
    </row>
    <row r="130" spans="1:9" s="1" customFormat="1" ht="9.75" customHeight="1" x14ac:dyDescent="0.2">
      <c r="A130" s="8"/>
      <c r="B130" s="62" t="s">
        <v>42</v>
      </c>
      <c r="C130" s="191" t="s">
        <v>186</v>
      </c>
      <c r="D130" s="192"/>
      <c r="E130" s="192"/>
      <c r="F130" s="192"/>
      <c r="G130" s="192"/>
      <c r="H130" s="192"/>
      <c r="I130" s="193"/>
    </row>
    <row r="131" spans="1:9" s="1" customFormat="1" ht="9.75" x14ac:dyDescent="0.2">
      <c r="A131" s="34"/>
      <c r="B131" s="37"/>
      <c r="C131" s="38"/>
      <c r="D131" s="39"/>
      <c r="E131" s="44">
        <v>2.7760000000000002</v>
      </c>
      <c r="F131" s="34"/>
      <c r="G131" s="41"/>
      <c r="H131" s="36"/>
      <c r="I131" s="61"/>
    </row>
    <row r="132" spans="1:9" s="1" customFormat="1" ht="9.75" customHeight="1" x14ac:dyDescent="0.2">
      <c r="A132" s="8"/>
      <c r="B132" s="62" t="s">
        <v>42</v>
      </c>
      <c r="C132" s="191" t="s">
        <v>187</v>
      </c>
      <c r="D132" s="192"/>
      <c r="E132" s="192"/>
      <c r="F132" s="192"/>
      <c r="G132" s="192"/>
      <c r="H132" s="192"/>
      <c r="I132" s="193"/>
    </row>
    <row r="133" spans="1:9" s="1" customFormat="1" ht="9.75" x14ac:dyDescent="0.2">
      <c r="A133" s="34"/>
      <c r="B133" s="37"/>
      <c r="C133" s="38">
        <v>0.12</v>
      </c>
      <c r="D133" s="39"/>
      <c r="E133" s="44">
        <v>5.8802500000000002</v>
      </c>
      <c r="F133" s="34"/>
      <c r="G133" s="41"/>
      <c r="H133" s="36"/>
      <c r="I133" s="61"/>
    </row>
    <row r="134" spans="1:9" s="1" customFormat="1" ht="9.75" customHeight="1" x14ac:dyDescent="0.2">
      <c r="A134" s="8"/>
      <c r="B134" s="62" t="s">
        <v>42</v>
      </c>
      <c r="C134" s="191" t="s">
        <v>188</v>
      </c>
      <c r="D134" s="192"/>
      <c r="E134" s="192"/>
      <c r="F134" s="192"/>
      <c r="G134" s="192"/>
      <c r="H134" s="192"/>
      <c r="I134" s="193"/>
    </row>
    <row r="135" spans="1:9" s="1" customFormat="1" ht="9.75" x14ac:dyDescent="0.2">
      <c r="A135" s="34"/>
      <c r="B135" s="37"/>
      <c r="C135" s="38">
        <v>1.6</v>
      </c>
      <c r="D135" s="39"/>
      <c r="E135" s="44">
        <v>5.9799999999999995</v>
      </c>
      <c r="F135" s="34"/>
      <c r="G135" s="41"/>
      <c r="H135" s="36"/>
      <c r="I135" s="61"/>
    </row>
    <row r="136" spans="1:9" s="1" customFormat="1" ht="9.75" customHeight="1" x14ac:dyDescent="0.2">
      <c r="A136" s="8"/>
      <c r="B136" s="62" t="s">
        <v>42</v>
      </c>
      <c r="C136" s="191" t="s">
        <v>189</v>
      </c>
      <c r="D136" s="192"/>
      <c r="E136" s="192"/>
      <c r="F136" s="192"/>
      <c r="G136" s="192"/>
      <c r="H136" s="192"/>
      <c r="I136" s="193"/>
    </row>
    <row r="137" spans="1:9" s="1" customFormat="1" ht="9.75" x14ac:dyDescent="0.2">
      <c r="A137" s="34"/>
      <c r="B137" s="37"/>
      <c r="C137" s="38">
        <v>1.7</v>
      </c>
      <c r="D137" s="39"/>
      <c r="E137" s="44">
        <v>3.9099999999999997</v>
      </c>
      <c r="F137" s="34"/>
      <c r="G137" s="41"/>
      <c r="H137" s="36"/>
      <c r="I137" s="61"/>
    </row>
    <row r="138" spans="1:9" s="1" customFormat="1" ht="9.75" customHeight="1" x14ac:dyDescent="0.2">
      <c r="A138" s="8"/>
      <c r="B138" s="62" t="s">
        <v>42</v>
      </c>
      <c r="C138" s="191" t="s">
        <v>190</v>
      </c>
      <c r="D138" s="192"/>
      <c r="E138" s="192"/>
      <c r="F138" s="192"/>
      <c r="G138" s="192"/>
      <c r="H138" s="192"/>
      <c r="I138" s="193"/>
    </row>
    <row r="139" spans="1:9" s="1" customFormat="1" ht="9.75" x14ac:dyDescent="0.2">
      <c r="A139" s="35">
        <f>A125+1</f>
        <v>43</v>
      </c>
      <c r="B139" s="37" t="s">
        <v>191</v>
      </c>
      <c r="C139" s="38" t="s">
        <v>192</v>
      </c>
      <c r="D139" s="39" t="s">
        <v>30</v>
      </c>
      <c r="E139" s="40">
        <v>122</v>
      </c>
      <c r="F139" s="42">
        <v>42.449889826000003</v>
      </c>
      <c r="G139" s="43">
        <f>E139*F139</f>
        <v>5178.8865587720002</v>
      </c>
      <c r="H139" s="44">
        <v>0.25</v>
      </c>
      <c r="I139" s="45">
        <f>E139*H139</f>
        <v>30.5</v>
      </c>
    </row>
    <row r="140" spans="1:9" s="18" customFormat="1" ht="11.25" customHeight="1" x14ac:dyDescent="0.2">
      <c r="A140" s="53"/>
      <c r="B140" s="54">
        <v>96</v>
      </c>
      <c r="C140" s="55" t="s">
        <v>193</v>
      </c>
      <c r="D140" s="56"/>
      <c r="E140" s="56"/>
      <c r="F140" s="57"/>
      <c r="G140" s="58">
        <f>SUM(G90:G139)</f>
        <v>191049.61039313316</v>
      </c>
      <c r="H140" s="59"/>
      <c r="I140" s="60">
        <f>SUM(I90:I139)</f>
        <v>37.927033346704</v>
      </c>
    </row>
    <row r="141" spans="1:9" s="18" customFormat="1" ht="11.25" customHeight="1" x14ac:dyDescent="0.2">
      <c r="A141" s="28"/>
      <c r="B141" s="29" t="s">
        <v>194</v>
      </c>
      <c r="C141" s="30" t="s">
        <v>195</v>
      </c>
      <c r="D141" s="27"/>
      <c r="E141" s="27"/>
      <c r="F141" s="31"/>
      <c r="G141" s="26"/>
      <c r="H141" s="32"/>
      <c r="I141" s="33"/>
    </row>
    <row r="142" spans="1:9" s="1" customFormat="1" ht="9.75" x14ac:dyDescent="0.2">
      <c r="A142" s="35">
        <f>A139+1</f>
        <v>44</v>
      </c>
      <c r="B142" s="37" t="s">
        <v>196</v>
      </c>
      <c r="C142" s="38" t="s">
        <v>197</v>
      </c>
      <c r="D142" s="39" t="s">
        <v>56</v>
      </c>
      <c r="E142" s="44">
        <v>192.41710220527602</v>
      </c>
      <c r="F142" s="42">
        <v>244.755562263</v>
      </c>
      <c r="G142" s="43">
        <f>E142*F142</f>
        <v>47095.156039269474</v>
      </c>
      <c r="H142" s="44">
        <v>0</v>
      </c>
      <c r="I142" s="45">
        <f>E142*H142</f>
        <v>0</v>
      </c>
    </row>
    <row r="143" spans="1:9" s="1" customFormat="1" ht="9.75" customHeight="1" x14ac:dyDescent="0.2">
      <c r="A143" s="8"/>
      <c r="B143" s="62" t="s">
        <v>42</v>
      </c>
      <c r="C143" s="191" t="s">
        <v>198</v>
      </c>
      <c r="D143" s="192"/>
      <c r="E143" s="192"/>
      <c r="F143" s="192"/>
      <c r="G143" s="192"/>
      <c r="H143" s="192"/>
      <c r="I143" s="193"/>
    </row>
    <row r="144" spans="1:9" s="18" customFormat="1" ht="11.25" customHeight="1" thickBot="1" x14ac:dyDescent="0.25">
      <c r="A144" s="46"/>
      <c r="B144" s="48">
        <v>99</v>
      </c>
      <c r="C144" s="49" t="s">
        <v>199</v>
      </c>
      <c r="D144" s="47"/>
      <c r="E144" s="47"/>
      <c r="F144" s="50"/>
      <c r="G144" s="65">
        <f>SUM(G142:G143)</f>
        <v>47095.156039269474</v>
      </c>
      <c r="H144" s="51"/>
      <c r="I144" s="52">
        <f>SUM(I142:I143)</f>
        <v>0</v>
      </c>
    </row>
    <row r="145" spans="1:9" ht="13.5" thickBot="1" x14ac:dyDescent="0.25">
      <c r="A145" s="66"/>
      <c r="B145" s="66"/>
      <c r="C145" s="66"/>
      <c r="D145" s="66"/>
      <c r="E145" s="66"/>
      <c r="F145" s="66"/>
      <c r="G145" s="66"/>
      <c r="H145" s="66"/>
      <c r="I145" s="66"/>
    </row>
    <row r="146" spans="1:9" s="1" customFormat="1" ht="10.5" customHeight="1" thickTop="1" x14ac:dyDescent="0.2">
      <c r="A146" s="4" t="s">
        <v>5</v>
      </c>
      <c r="B146" s="185" t="s">
        <v>9</v>
      </c>
      <c r="C146" s="185" t="s">
        <v>11</v>
      </c>
      <c r="D146" s="185" t="s">
        <v>13</v>
      </c>
      <c r="E146" s="185" t="s">
        <v>15</v>
      </c>
      <c r="F146" s="186" t="s">
        <v>17</v>
      </c>
      <c r="G146" s="187"/>
      <c r="H146" s="188" t="s">
        <v>22</v>
      </c>
      <c r="I146" s="189"/>
    </row>
    <row r="147" spans="1:9" s="1" customFormat="1" ht="9.75" customHeight="1" x14ac:dyDescent="0.2">
      <c r="A147" s="5" t="s">
        <v>6</v>
      </c>
      <c r="B147" s="133"/>
      <c r="C147" s="133"/>
      <c r="D147" s="133"/>
      <c r="E147" s="133"/>
      <c r="F147" s="131"/>
      <c r="G147" s="126"/>
      <c r="H147" s="133"/>
      <c r="I147" s="190"/>
    </row>
    <row r="148" spans="1:9" s="1" customFormat="1" ht="9.75" customHeight="1" x14ac:dyDescent="0.2">
      <c r="A148" s="5" t="s">
        <v>7</v>
      </c>
      <c r="B148" s="133"/>
      <c r="C148" s="133"/>
      <c r="D148" s="133"/>
      <c r="E148" s="133"/>
      <c r="F148" s="9" t="s">
        <v>18</v>
      </c>
      <c r="G148" s="11" t="s">
        <v>20</v>
      </c>
      <c r="H148" s="13" t="s">
        <v>18</v>
      </c>
      <c r="I148" s="15" t="s">
        <v>20</v>
      </c>
    </row>
    <row r="149" spans="1:9" s="1" customFormat="1" ht="10.5" customHeight="1" thickBot="1" x14ac:dyDescent="0.25">
      <c r="A149" s="6" t="s">
        <v>8</v>
      </c>
      <c r="B149" s="7" t="s">
        <v>10</v>
      </c>
      <c r="C149" s="7" t="s">
        <v>12</v>
      </c>
      <c r="D149" s="7" t="s">
        <v>14</v>
      </c>
      <c r="E149" s="7" t="s">
        <v>16</v>
      </c>
      <c r="F149" s="10" t="s">
        <v>19</v>
      </c>
      <c r="G149" s="12" t="s">
        <v>21</v>
      </c>
      <c r="H149" s="14" t="s">
        <v>23</v>
      </c>
      <c r="I149" s="16" t="s">
        <v>24</v>
      </c>
    </row>
    <row r="150" spans="1:9" s="18" customFormat="1" ht="12" customHeight="1" thickTop="1" x14ac:dyDescent="0.2">
      <c r="A150" s="20"/>
      <c r="B150" s="19"/>
      <c r="C150" s="21" t="s">
        <v>200</v>
      </c>
      <c r="D150" s="19"/>
      <c r="E150" s="19"/>
      <c r="F150" s="22"/>
      <c r="H150" s="23"/>
      <c r="I150" s="24"/>
    </row>
    <row r="151" spans="1:9" s="18" customFormat="1" ht="11.25" customHeight="1" x14ac:dyDescent="0.2">
      <c r="A151" s="28"/>
      <c r="B151" s="29" t="s">
        <v>201</v>
      </c>
      <c r="C151" s="30" t="s">
        <v>202</v>
      </c>
      <c r="D151" s="27"/>
      <c r="E151" s="27"/>
      <c r="F151" s="31"/>
      <c r="G151" s="26"/>
      <c r="H151" s="32"/>
      <c r="I151" s="33"/>
    </row>
    <row r="152" spans="1:9" s="1" customFormat="1" ht="9.75" x14ac:dyDescent="0.2">
      <c r="A152" s="35">
        <f>A142+1</f>
        <v>45</v>
      </c>
      <c r="B152" s="37" t="s">
        <v>203</v>
      </c>
      <c r="C152" s="38" t="s">
        <v>204</v>
      </c>
      <c r="D152" s="39" t="s">
        <v>30</v>
      </c>
      <c r="E152" s="63">
        <v>11.73</v>
      </c>
      <c r="F152" s="42">
        <v>445.719686131</v>
      </c>
      <c r="G152" s="43">
        <f>E152*F152</f>
        <v>5228.2919183166305</v>
      </c>
      <c r="H152" s="44">
        <v>4.385E-3</v>
      </c>
      <c r="I152" s="45">
        <f>E152*H152</f>
        <v>5.1436050000000004E-2</v>
      </c>
    </row>
    <row r="153" spans="1:9" s="1" customFormat="1" ht="9.75" x14ac:dyDescent="0.2">
      <c r="A153" s="34"/>
      <c r="B153" s="37"/>
      <c r="C153" s="38" t="s">
        <v>205</v>
      </c>
      <c r="D153" s="39"/>
      <c r="E153" s="44">
        <v>11.729999999999999</v>
      </c>
      <c r="F153" s="34"/>
      <c r="G153" s="41"/>
      <c r="H153" s="36"/>
      <c r="I153" s="61"/>
    </row>
    <row r="154" spans="1:9" s="1" customFormat="1" ht="9.75" customHeight="1" x14ac:dyDescent="0.2">
      <c r="A154" s="8"/>
      <c r="B154" s="62" t="s">
        <v>42</v>
      </c>
      <c r="C154" s="191" t="s">
        <v>206</v>
      </c>
      <c r="D154" s="192"/>
      <c r="E154" s="192"/>
      <c r="F154" s="192"/>
      <c r="G154" s="192"/>
      <c r="H154" s="192"/>
      <c r="I154" s="193"/>
    </row>
    <row r="155" spans="1:9" s="18" customFormat="1" ht="11.25" customHeight="1" x14ac:dyDescent="0.2">
      <c r="A155" s="53"/>
      <c r="B155" s="54">
        <v>711</v>
      </c>
      <c r="C155" s="55" t="s">
        <v>207</v>
      </c>
      <c r="D155" s="56"/>
      <c r="E155" s="56"/>
      <c r="F155" s="57"/>
      <c r="G155" s="58">
        <f>SUM(G152:G154)</f>
        <v>5228.2919183166305</v>
      </c>
      <c r="H155" s="59"/>
      <c r="I155" s="60">
        <f>SUM(I152:I154)</f>
        <v>5.1436050000000004E-2</v>
      </c>
    </row>
    <row r="156" spans="1:9" s="18" customFormat="1" ht="11.25" customHeight="1" x14ac:dyDescent="0.2">
      <c r="A156" s="28"/>
      <c r="B156" s="29" t="s">
        <v>208</v>
      </c>
      <c r="C156" s="30" t="s">
        <v>209</v>
      </c>
      <c r="D156" s="27"/>
      <c r="E156" s="27"/>
      <c r="F156" s="31"/>
      <c r="G156" s="26"/>
      <c r="H156" s="32"/>
      <c r="I156" s="33"/>
    </row>
    <row r="157" spans="1:9" s="1" customFormat="1" ht="9.75" x14ac:dyDescent="0.2">
      <c r="A157" s="35">
        <f>A152+1</f>
        <v>46</v>
      </c>
      <c r="B157" s="37" t="s">
        <v>210</v>
      </c>
      <c r="C157" s="38" t="s">
        <v>211</v>
      </c>
      <c r="D157" s="39" t="s">
        <v>30</v>
      </c>
      <c r="E157" s="63">
        <v>108</v>
      </c>
      <c r="F157" s="42">
        <v>5.7265713649999999</v>
      </c>
      <c r="G157" s="43">
        <f>E157*F157</f>
        <v>618.46970741999996</v>
      </c>
      <c r="H157" s="44">
        <v>0</v>
      </c>
      <c r="I157" s="45">
        <f>E157*H157</f>
        <v>0</v>
      </c>
    </row>
    <row r="158" spans="1:9" s="1" customFormat="1" ht="9.75" customHeight="1" x14ac:dyDescent="0.2">
      <c r="A158" s="8"/>
      <c r="B158" s="62" t="s">
        <v>42</v>
      </c>
      <c r="C158" s="191" t="s">
        <v>212</v>
      </c>
      <c r="D158" s="192"/>
      <c r="E158" s="192"/>
      <c r="F158" s="192"/>
      <c r="G158" s="192"/>
      <c r="H158" s="192"/>
      <c r="I158" s="193"/>
    </row>
    <row r="159" spans="1:9" s="1" customFormat="1" ht="9.75" x14ac:dyDescent="0.2">
      <c r="A159" s="35">
        <f>A157+1</f>
        <v>47</v>
      </c>
      <c r="B159" s="37" t="s">
        <v>213</v>
      </c>
      <c r="C159" s="38" t="s">
        <v>214</v>
      </c>
      <c r="D159" s="39" t="s">
        <v>30</v>
      </c>
      <c r="E159" s="63">
        <v>124.19999999999999</v>
      </c>
      <c r="F159" s="42">
        <v>31.8</v>
      </c>
      <c r="G159" s="43">
        <f>E159*F159</f>
        <v>3949.56</v>
      </c>
      <c r="H159" s="44">
        <v>1.4999999999999999E-4</v>
      </c>
      <c r="I159" s="45">
        <f>E159*H159</f>
        <v>1.8629999999999997E-2</v>
      </c>
    </row>
    <row r="160" spans="1:9" s="1" customFormat="1" ht="9.75" customHeight="1" x14ac:dyDescent="0.2">
      <c r="A160" s="8"/>
      <c r="B160" s="62" t="s">
        <v>42</v>
      </c>
      <c r="C160" s="191" t="s">
        <v>215</v>
      </c>
      <c r="D160" s="192"/>
      <c r="E160" s="192"/>
      <c r="F160" s="192"/>
      <c r="G160" s="192"/>
      <c r="H160" s="192"/>
      <c r="I160" s="193"/>
    </row>
    <row r="161" spans="1:9" s="1" customFormat="1" ht="9.75" x14ac:dyDescent="0.2">
      <c r="A161" s="35">
        <f>A159+1</f>
        <v>48</v>
      </c>
      <c r="B161" s="37" t="s">
        <v>216</v>
      </c>
      <c r="C161" s="38" t="s">
        <v>217</v>
      </c>
      <c r="D161" s="39" t="s">
        <v>30</v>
      </c>
      <c r="E161" s="63">
        <v>99</v>
      </c>
      <c r="F161" s="42">
        <v>15.260583237000001</v>
      </c>
      <c r="G161" s="43">
        <f>E161*F161</f>
        <v>1510.7977404630001</v>
      </c>
      <c r="H161" s="44">
        <v>1.4800000000000001E-5</v>
      </c>
      <c r="I161" s="45">
        <f>E161*H161</f>
        <v>1.4652000000000001E-3</v>
      </c>
    </row>
    <row r="162" spans="1:9" s="1" customFormat="1" ht="9.75" customHeight="1" x14ac:dyDescent="0.2">
      <c r="A162" s="8"/>
      <c r="B162" s="62" t="s">
        <v>42</v>
      </c>
      <c r="C162" s="191" t="s">
        <v>218</v>
      </c>
      <c r="D162" s="192"/>
      <c r="E162" s="192"/>
      <c r="F162" s="192"/>
      <c r="G162" s="192"/>
      <c r="H162" s="192"/>
      <c r="I162" s="193"/>
    </row>
    <row r="163" spans="1:9" s="1" customFormat="1" ht="9.75" x14ac:dyDescent="0.2">
      <c r="A163" s="35">
        <f>A161+1</f>
        <v>49</v>
      </c>
      <c r="B163" s="37" t="s">
        <v>219</v>
      </c>
      <c r="C163" s="38" t="s">
        <v>220</v>
      </c>
      <c r="D163" s="39" t="s">
        <v>30</v>
      </c>
      <c r="E163" s="63">
        <v>100.98</v>
      </c>
      <c r="F163" s="42">
        <v>62.4</v>
      </c>
      <c r="G163" s="43">
        <f>E163*F163</f>
        <v>6301.152</v>
      </c>
      <c r="H163" s="44">
        <v>1.2E-4</v>
      </c>
      <c r="I163" s="45">
        <f>E163*H163</f>
        <v>1.2117600000000001E-2</v>
      </c>
    </row>
    <row r="164" spans="1:9" s="1" customFormat="1" ht="9.75" customHeight="1" x14ac:dyDescent="0.2">
      <c r="A164" s="8"/>
      <c r="B164" s="62" t="s">
        <v>42</v>
      </c>
      <c r="C164" s="191" t="s">
        <v>221</v>
      </c>
      <c r="D164" s="192"/>
      <c r="E164" s="192"/>
      <c r="F164" s="192"/>
      <c r="G164" s="192"/>
      <c r="H164" s="192"/>
      <c r="I164" s="193"/>
    </row>
    <row r="165" spans="1:9" s="18" customFormat="1" ht="11.25" customHeight="1" x14ac:dyDescent="0.2">
      <c r="A165" s="53"/>
      <c r="B165" s="54">
        <v>712</v>
      </c>
      <c r="C165" s="55" t="s">
        <v>222</v>
      </c>
      <c r="D165" s="56"/>
      <c r="E165" s="56"/>
      <c r="F165" s="57"/>
      <c r="G165" s="58">
        <f>SUM(G157:G164)</f>
        <v>12379.979447883001</v>
      </c>
      <c r="H165" s="59"/>
      <c r="I165" s="60">
        <f>SUM(I157:I164)</f>
        <v>3.22128E-2</v>
      </c>
    </row>
    <row r="166" spans="1:9" s="18" customFormat="1" ht="11.25" customHeight="1" x14ac:dyDescent="0.2">
      <c r="A166" s="28"/>
      <c r="B166" s="29" t="s">
        <v>223</v>
      </c>
      <c r="C166" s="30" t="s">
        <v>224</v>
      </c>
      <c r="D166" s="27"/>
      <c r="E166" s="27"/>
      <c r="F166" s="31"/>
      <c r="G166" s="26"/>
      <c r="H166" s="32"/>
      <c r="I166" s="33"/>
    </row>
    <row r="167" spans="1:9" s="1" customFormat="1" ht="9.75" x14ac:dyDescent="0.2">
      <c r="A167" s="35">
        <f>A163+1</f>
        <v>50</v>
      </c>
      <c r="B167" s="37" t="s">
        <v>225</v>
      </c>
      <c r="C167" s="38" t="s">
        <v>226</v>
      </c>
      <c r="D167" s="39" t="s">
        <v>30</v>
      </c>
      <c r="E167" s="63">
        <v>106.75</v>
      </c>
      <c r="F167" s="42">
        <v>30.207078649</v>
      </c>
      <c r="G167" s="43">
        <f>E167*F167</f>
        <v>3224.6056457807499</v>
      </c>
      <c r="H167" s="44">
        <v>8.0000000000000002E-3</v>
      </c>
      <c r="I167" s="45">
        <f>E167*H167</f>
        <v>0.85399999999999998</v>
      </c>
    </row>
    <row r="168" spans="1:9" s="1" customFormat="1" ht="9.75" customHeight="1" x14ac:dyDescent="0.2">
      <c r="A168" s="8"/>
      <c r="B168" s="62" t="s">
        <v>42</v>
      </c>
      <c r="C168" s="191" t="s">
        <v>126</v>
      </c>
      <c r="D168" s="192"/>
      <c r="E168" s="192"/>
      <c r="F168" s="192"/>
      <c r="G168" s="192"/>
      <c r="H168" s="192"/>
      <c r="I168" s="193"/>
    </row>
    <row r="169" spans="1:9" s="1" customFormat="1" ht="9.75" x14ac:dyDescent="0.2">
      <c r="A169" s="35">
        <f>A167+1</f>
        <v>51</v>
      </c>
      <c r="B169" s="37" t="s">
        <v>227</v>
      </c>
      <c r="C169" s="38" t="s">
        <v>228</v>
      </c>
      <c r="D169" s="39" t="s">
        <v>30</v>
      </c>
      <c r="E169" s="63">
        <v>99</v>
      </c>
      <c r="F169" s="42">
        <v>36.347105657</v>
      </c>
      <c r="G169" s="43">
        <f>E169*F169</f>
        <v>3598.363460043</v>
      </c>
      <c r="H169" s="44">
        <v>0</v>
      </c>
      <c r="I169" s="45">
        <f>E169*H169</f>
        <v>0</v>
      </c>
    </row>
    <row r="170" spans="1:9" s="1" customFormat="1" ht="9.75" customHeight="1" x14ac:dyDescent="0.2">
      <c r="A170" s="8"/>
      <c r="B170" s="62" t="s">
        <v>42</v>
      </c>
      <c r="C170" s="191" t="s">
        <v>218</v>
      </c>
      <c r="D170" s="192"/>
      <c r="E170" s="192"/>
      <c r="F170" s="192"/>
      <c r="G170" s="192"/>
      <c r="H170" s="192"/>
      <c r="I170" s="193"/>
    </row>
    <row r="171" spans="1:9" s="1" customFormat="1" ht="9.75" x14ac:dyDescent="0.2">
      <c r="A171" s="35">
        <f>A169+1</f>
        <v>52</v>
      </c>
      <c r="B171" s="37" t="s">
        <v>229</v>
      </c>
      <c r="C171" s="38" t="s">
        <v>230</v>
      </c>
      <c r="D171" s="39" t="s">
        <v>30</v>
      </c>
      <c r="E171" s="63">
        <v>103.95</v>
      </c>
      <c r="F171" s="42">
        <v>496.92</v>
      </c>
      <c r="G171" s="43">
        <f>E171*F171</f>
        <v>51654.834000000003</v>
      </c>
      <c r="H171" s="44">
        <v>1.584E-2</v>
      </c>
      <c r="I171" s="45">
        <f>E171*H171</f>
        <v>1.646568</v>
      </c>
    </row>
    <row r="172" spans="1:9" s="1" customFormat="1" ht="9.75" customHeight="1" x14ac:dyDescent="0.2">
      <c r="A172" s="8"/>
      <c r="B172" s="62" t="s">
        <v>42</v>
      </c>
      <c r="C172" s="191" t="s">
        <v>231</v>
      </c>
      <c r="D172" s="192"/>
      <c r="E172" s="192"/>
      <c r="F172" s="192"/>
      <c r="G172" s="192"/>
      <c r="H172" s="192"/>
      <c r="I172" s="193"/>
    </row>
    <row r="173" spans="1:9" s="1" customFormat="1" ht="9.75" x14ac:dyDescent="0.2">
      <c r="A173" s="35">
        <f>A171+1</f>
        <v>53</v>
      </c>
      <c r="B173" s="37" t="s">
        <v>232</v>
      </c>
      <c r="C173" s="38" t="s">
        <v>233</v>
      </c>
      <c r="D173" s="39" t="s">
        <v>30</v>
      </c>
      <c r="E173" s="63">
        <v>99</v>
      </c>
      <c r="F173" s="42">
        <v>34.618156431000003</v>
      </c>
      <c r="G173" s="43">
        <f>E173*F173</f>
        <v>3427.1974866690002</v>
      </c>
      <c r="H173" s="44">
        <v>0</v>
      </c>
      <c r="I173" s="45">
        <f>E173*H173</f>
        <v>0</v>
      </c>
    </row>
    <row r="174" spans="1:9" s="1" customFormat="1" ht="9.75" customHeight="1" x14ac:dyDescent="0.2">
      <c r="A174" s="8"/>
      <c r="B174" s="62" t="s">
        <v>42</v>
      </c>
      <c r="C174" s="191" t="s">
        <v>218</v>
      </c>
      <c r="D174" s="192"/>
      <c r="E174" s="192"/>
      <c r="F174" s="192"/>
      <c r="G174" s="192"/>
      <c r="H174" s="192"/>
      <c r="I174" s="193"/>
    </row>
    <row r="175" spans="1:9" s="1" customFormat="1" ht="9.75" x14ac:dyDescent="0.2">
      <c r="A175" s="35">
        <f>A173+1</f>
        <v>54</v>
      </c>
      <c r="B175" s="37" t="s">
        <v>234</v>
      </c>
      <c r="C175" s="38" t="s">
        <v>235</v>
      </c>
      <c r="D175" s="39" t="s">
        <v>30</v>
      </c>
      <c r="E175" s="63">
        <v>100.98</v>
      </c>
      <c r="F175" s="42">
        <v>165.6</v>
      </c>
      <c r="G175" s="43">
        <f>E175*F175</f>
        <v>16722.288</v>
      </c>
      <c r="H175" s="44">
        <v>5.28E-3</v>
      </c>
      <c r="I175" s="45">
        <f>E175*H175</f>
        <v>0.53317440000000005</v>
      </c>
    </row>
    <row r="176" spans="1:9" s="1" customFormat="1" ht="9.75" customHeight="1" x14ac:dyDescent="0.2">
      <c r="A176" s="8"/>
      <c r="B176" s="62" t="s">
        <v>42</v>
      </c>
      <c r="C176" s="191" t="s">
        <v>221</v>
      </c>
      <c r="D176" s="192"/>
      <c r="E176" s="192"/>
      <c r="F176" s="192"/>
      <c r="G176" s="192"/>
      <c r="H176" s="192"/>
      <c r="I176" s="193"/>
    </row>
    <row r="177" spans="1:9" s="1" customFormat="1" ht="9.75" x14ac:dyDescent="0.2">
      <c r="A177" s="35">
        <f>A175+1</f>
        <v>55</v>
      </c>
      <c r="B177" s="37" t="s">
        <v>236</v>
      </c>
      <c r="C177" s="38" t="s">
        <v>237</v>
      </c>
      <c r="D177" s="39" t="s">
        <v>30</v>
      </c>
      <c r="E177" s="63">
        <v>106.75</v>
      </c>
      <c r="F177" s="42">
        <v>32.792021654000003</v>
      </c>
      <c r="G177" s="43">
        <f>E177*F177</f>
        <v>3500.5483115645002</v>
      </c>
      <c r="H177" s="44">
        <v>0</v>
      </c>
      <c r="I177" s="45">
        <f>E177*H177</f>
        <v>0</v>
      </c>
    </row>
    <row r="178" spans="1:9" s="1" customFormat="1" ht="9.75" customHeight="1" x14ac:dyDescent="0.2">
      <c r="A178" s="8"/>
      <c r="B178" s="62" t="s">
        <v>42</v>
      </c>
      <c r="C178" s="191" t="s">
        <v>126</v>
      </c>
      <c r="D178" s="192"/>
      <c r="E178" s="192"/>
      <c r="F178" s="192"/>
      <c r="G178" s="192"/>
      <c r="H178" s="192"/>
      <c r="I178" s="193"/>
    </row>
    <row r="179" spans="1:9" s="1" customFormat="1" ht="9.75" x14ac:dyDescent="0.2">
      <c r="A179" s="35">
        <f>A177+1</f>
        <v>56</v>
      </c>
      <c r="B179" s="37" t="s">
        <v>238</v>
      </c>
      <c r="C179" s="38" t="s">
        <v>239</v>
      </c>
      <c r="D179" s="39" t="s">
        <v>30</v>
      </c>
      <c r="E179" s="63">
        <v>108.88500000000001</v>
      </c>
      <c r="F179" s="42">
        <v>270.36</v>
      </c>
      <c r="G179" s="43">
        <f>E179*F179</f>
        <v>29438.148600000004</v>
      </c>
      <c r="H179" s="44">
        <v>7.4999999999999997E-3</v>
      </c>
      <c r="I179" s="45">
        <f>E179*H179</f>
        <v>0.81663750000000002</v>
      </c>
    </row>
    <row r="180" spans="1:9" s="1" customFormat="1" ht="9.75" customHeight="1" x14ac:dyDescent="0.2">
      <c r="A180" s="8"/>
      <c r="B180" s="62" t="s">
        <v>42</v>
      </c>
      <c r="C180" s="191" t="s">
        <v>240</v>
      </c>
      <c r="D180" s="192"/>
      <c r="E180" s="192"/>
      <c r="F180" s="192"/>
      <c r="G180" s="192"/>
      <c r="H180" s="192"/>
      <c r="I180" s="193"/>
    </row>
    <row r="181" spans="1:9" s="1" customFormat="1" ht="9.75" x14ac:dyDescent="0.2">
      <c r="A181" s="35">
        <f>A179+1</f>
        <v>57</v>
      </c>
      <c r="B181" s="37" t="s">
        <v>241</v>
      </c>
      <c r="C181" s="38" t="s">
        <v>242</v>
      </c>
      <c r="D181" s="39" t="s">
        <v>30</v>
      </c>
      <c r="E181" s="63">
        <v>106.75</v>
      </c>
      <c r="F181" s="42">
        <v>14.314413141999999</v>
      </c>
      <c r="G181" s="43">
        <f>E181*F181</f>
        <v>1528.0636029084999</v>
      </c>
      <c r="H181" s="44">
        <v>7.4000000000000003E-6</v>
      </c>
      <c r="I181" s="45">
        <f>E181*H181</f>
        <v>7.8994999999999998E-4</v>
      </c>
    </row>
    <row r="182" spans="1:9" s="1" customFormat="1" ht="9.75" customHeight="1" x14ac:dyDescent="0.2">
      <c r="A182" s="8"/>
      <c r="B182" s="62" t="s">
        <v>42</v>
      </c>
      <c r="C182" s="191" t="s">
        <v>126</v>
      </c>
      <c r="D182" s="192"/>
      <c r="E182" s="192"/>
      <c r="F182" s="192"/>
      <c r="G182" s="192"/>
      <c r="H182" s="192"/>
      <c r="I182" s="193"/>
    </row>
    <row r="183" spans="1:9" s="1" customFormat="1" ht="9.75" x14ac:dyDescent="0.2">
      <c r="A183" s="35">
        <f>A181+1</f>
        <v>58</v>
      </c>
      <c r="B183" s="37" t="s">
        <v>243</v>
      </c>
      <c r="C183" s="38" t="s">
        <v>244</v>
      </c>
      <c r="D183" s="39" t="s">
        <v>30</v>
      </c>
      <c r="E183" s="63">
        <v>122.76249999999999</v>
      </c>
      <c r="F183" s="42">
        <v>12.84</v>
      </c>
      <c r="G183" s="43">
        <f>E183*F183</f>
        <v>1576.2704999999999</v>
      </c>
      <c r="H183" s="44">
        <v>1.3999999999999999E-4</v>
      </c>
      <c r="I183" s="45">
        <f>E183*H183</f>
        <v>1.7186749999999997E-2</v>
      </c>
    </row>
    <row r="184" spans="1:9" s="1" customFormat="1" ht="9.75" customHeight="1" x14ac:dyDescent="0.2">
      <c r="A184" s="8"/>
      <c r="B184" s="62" t="s">
        <v>42</v>
      </c>
      <c r="C184" s="191" t="s">
        <v>245</v>
      </c>
      <c r="D184" s="192"/>
      <c r="E184" s="192"/>
      <c r="F184" s="192"/>
      <c r="G184" s="192"/>
      <c r="H184" s="192"/>
      <c r="I184" s="193"/>
    </row>
    <row r="185" spans="1:9" s="1" customFormat="1" ht="9.75" x14ac:dyDescent="0.2">
      <c r="A185" s="35">
        <f>A183+1</f>
        <v>59</v>
      </c>
      <c r="B185" s="37" t="s">
        <v>246</v>
      </c>
      <c r="C185" s="38" t="s">
        <v>247</v>
      </c>
      <c r="D185" s="39" t="s">
        <v>30</v>
      </c>
      <c r="E185" s="63">
        <v>1.8375000000000001</v>
      </c>
      <c r="F185" s="42">
        <v>135.47210459499999</v>
      </c>
      <c r="G185" s="43">
        <f>E185*F185</f>
        <v>248.9299921933125</v>
      </c>
      <c r="H185" s="44">
        <v>6.233784E-3</v>
      </c>
      <c r="I185" s="45">
        <f>E185*H185</f>
        <v>1.1454578100000001E-2</v>
      </c>
    </row>
    <row r="186" spans="1:9" s="1" customFormat="1" ht="9.75" customHeight="1" x14ac:dyDescent="0.2">
      <c r="A186" s="8"/>
      <c r="B186" s="62" t="s">
        <v>42</v>
      </c>
      <c r="C186" s="191" t="s">
        <v>248</v>
      </c>
      <c r="D186" s="192"/>
      <c r="E186" s="192"/>
      <c r="F186" s="192"/>
      <c r="G186" s="192"/>
      <c r="H186" s="192"/>
      <c r="I186" s="193"/>
    </row>
    <row r="187" spans="1:9" s="1" customFormat="1" ht="9.75" x14ac:dyDescent="0.2">
      <c r="A187" s="35">
        <f>A185+1</f>
        <v>60</v>
      </c>
      <c r="B187" s="37" t="s">
        <v>229</v>
      </c>
      <c r="C187" s="38" t="s">
        <v>230</v>
      </c>
      <c r="D187" s="39" t="s">
        <v>30</v>
      </c>
      <c r="E187" s="63">
        <v>1.8768</v>
      </c>
      <c r="F187" s="42">
        <v>496.92</v>
      </c>
      <c r="G187" s="43">
        <f>E187*F187</f>
        <v>932.61945600000001</v>
      </c>
      <c r="H187" s="44">
        <v>1.584E-2</v>
      </c>
      <c r="I187" s="45">
        <f>E187*H187</f>
        <v>2.9728511999999999E-2</v>
      </c>
    </row>
    <row r="188" spans="1:9" s="1" customFormat="1" ht="9.75" customHeight="1" x14ac:dyDescent="0.2">
      <c r="A188" s="8"/>
      <c r="B188" s="62" t="s">
        <v>42</v>
      </c>
      <c r="C188" s="191" t="s">
        <v>249</v>
      </c>
      <c r="D188" s="192"/>
      <c r="E188" s="192"/>
      <c r="F188" s="192"/>
      <c r="G188" s="192"/>
      <c r="H188" s="192"/>
      <c r="I188" s="193"/>
    </row>
    <row r="189" spans="1:9" s="1" customFormat="1" ht="9.75" x14ac:dyDescent="0.2">
      <c r="A189" s="35">
        <f>A187+1</f>
        <v>61</v>
      </c>
      <c r="B189" s="37" t="s">
        <v>250</v>
      </c>
      <c r="C189" s="38" t="s">
        <v>251</v>
      </c>
      <c r="D189" s="39" t="s">
        <v>30</v>
      </c>
      <c r="E189" s="63">
        <v>4.4375</v>
      </c>
      <c r="F189" s="42">
        <v>44.413430503000001</v>
      </c>
      <c r="G189" s="43">
        <f>E189*F189</f>
        <v>197.0845978570625</v>
      </c>
      <c r="H189" s="44">
        <v>2.3378400000000001E-4</v>
      </c>
      <c r="I189" s="45">
        <f>E189*H189</f>
        <v>1.0374164999999999E-3</v>
      </c>
    </row>
    <row r="190" spans="1:9" s="1" customFormat="1" ht="9.75" customHeight="1" x14ac:dyDescent="0.2">
      <c r="A190" s="8"/>
      <c r="B190" s="62" t="s">
        <v>42</v>
      </c>
      <c r="C190" s="191" t="s">
        <v>115</v>
      </c>
      <c r="D190" s="192"/>
      <c r="E190" s="192"/>
      <c r="F190" s="192"/>
      <c r="G190" s="192"/>
      <c r="H190" s="192"/>
      <c r="I190" s="193"/>
    </row>
    <row r="191" spans="1:9" s="1" customFormat="1" ht="9.75" x14ac:dyDescent="0.2">
      <c r="A191" s="35">
        <f>A189+1</f>
        <v>62</v>
      </c>
      <c r="B191" s="37" t="s">
        <v>252</v>
      </c>
      <c r="C191" s="38" t="s">
        <v>253</v>
      </c>
      <c r="D191" s="39" t="s">
        <v>30</v>
      </c>
      <c r="E191" s="63">
        <v>4.5288000000000004</v>
      </c>
      <c r="F191" s="42">
        <v>531</v>
      </c>
      <c r="G191" s="43">
        <f>E191*F191</f>
        <v>2404.7928000000002</v>
      </c>
      <c r="H191" s="44">
        <v>1.38E-2</v>
      </c>
      <c r="I191" s="45">
        <f>E191*H191</f>
        <v>6.2497440000000001E-2</v>
      </c>
    </row>
    <row r="192" spans="1:9" s="1" customFormat="1" ht="9.75" customHeight="1" x14ac:dyDescent="0.2">
      <c r="A192" s="8"/>
      <c r="B192" s="62" t="s">
        <v>42</v>
      </c>
      <c r="C192" s="191" t="s">
        <v>118</v>
      </c>
      <c r="D192" s="192"/>
      <c r="E192" s="192"/>
      <c r="F192" s="192"/>
      <c r="G192" s="192"/>
      <c r="H192" s="192"/>
      <c r="I192" s="193"/>
    </row>
    <row r="193" spans="1:9" s="1" customFormat="1" ht="9.75" x14ac:dyDescent="0.2">
      <c r="A193" s="35">
        <f>A191+1</f>
        <v>63</v>
      </c>
      <c r="B193" s="37" t="s">
        <v>254</v>
      </c>
      <c r="C193" s="38" t="s">
        <v>255</v>
      </c>
      <c r="D193" s="39" t="s">
        <v>30</v>
      </c>
      <c r="E193" s="63">
        <v>4.4375</v>
      </c>
      <c r="F193" s="42">
        <v>27.497864477</v>
      </c>
      <c r="G193" s="43">
        <f>E193*F193</f>
        <v>122.0217736166875</v>
      </c>
      <c r="H193" s="44">
        <v>1.11E-5</v>
      </c>
      <c r="I193" s="45">
        <f>E193*H193</f>
        <v>4.9256250000000001E-5</v>
      </c>
    </row>
    <row r="194" spans="1:9" s="1" customFormat="1" ht="9.75" customHeight="1" x14ac:dyDescent="0.2">
      <c r="A194" s="8"/>
      <c r="B194" s="62" t="s">
        <v>42</v>
      </c>
      <c r="C194" s="191" t="s">
        <v>115</v>
      </c>
      <c r="D194" s="192"/>
      <c r="E194" s="192"/>
      <c r="F194" s="192"/>
      <c r="G194" s="192"/>
      <c r="H194" s="192"/>
      <c r="I194" s="193"/>
    </row>
    <row r="195" spans="1:9" s="1" customFormat="1" ht="9.75" x14ac:dyDescent="0.2">
      <c r="A195" s="35">
        <f>A193+1</f>
        <v>64</v>
      </c>
      <c r="B195" s="37" t="s">
        <v>256</v>
      </c>
      <c r="C195" s="38" t="s">
        <v>257</v>
      </c>
      <c r="D195" s="39" t="s">
        <v>30</v>
      </c>
      <c r="E195" s="63">
        <v>5.1059999999999999</v>
      </c>
      <c r="F195" s="42">
        <v>37.56</v>
      </c>
      <c r="G195" s="43">
        <f>E195*F195</f>
        <v>191.78136000000001</v>
      </c>
      <c r="H195" s="44">
        <v>1.4999999999999999E-4</v>
      </c>
      <c r="I195" s="45">
        <f>E195*H195</f>
        <v>7.6589999999999991E-4</v>
      </c>
    </row>
    <row r="196" spans="1:9" s="1" customFormat="1" ht="9.75" customHeight="1" x14ac:dyDescent="0.2">
      <c r="A196" s="8"/>
      <c r="B196" s="62" t="s">
        <v>42</v>
      </c>
      <c r="C196" s="191" t="s">
        <v>258</v>
      </c>
      <c r="D196" s="192"/>
      <c r="E196" s="192"/>
      <c r="F196" s="192"/>
      <c r="G196" s="192"/>
      <c r="H196" s="192"/>
      <c r="I196" s="193"/>
    </row>
    <row r="197" spans="1:9" s="18" customFormat="1" ht="11.25" customHeight="1" x14ac:dyDescent="0.2">
      <c r="A197" s="53"/>
      <c r="B197" s="54">
        <v>713</v>
      </c>
      <c r="C197" s="55" t="s">
        <v>259</v>
      </c>
      <c r="D197" s="56"/>
      <c r="E197" s="56"/>
      <c r="F197" s="57"/>
      <c r="G197" s="58">
        <f>SUM(G167:G196)</f>
        <v>118767.5495866328</v>
      </c>
      <c r="H197" s="59"/>
      <c r="I197" s="60">
        <f>SUM(I167:I196)</f>
        <v>3.9738897028500006</v>
      </c>
    </row>
    <row r="198" spans="1:9" s="18" customFormat="1" ht="11.25" customHeight="1" x14ac:dyDescent="0.2">
      <c r="A198" s="28"/>
      <c r="B198" s="29" t="s">
        <v>260</v>
      </c>
      <c r="C198" s="30" t="s">
        <v>261</v>
      </c>
      <c r="D198" s="27"/>
      <c r="E198" s="27"/>
      <c r="F198" s="31"/>
      <c r="G198" s="26"/>
      <c r="H198" s="32"/>
      <c r="I198" s="33"/>
    </row>
    <row r="199" spans="1:9" s="1" customFormat="1" ht="9.75" x14ac:dyDescent="0.2">
      <c r="A199" s="35">
        <f>A195+1</f>
        <v>65</v>
      </c>
      <c r="B199" s="37" t="s">
        <v>262</v>
      </c>
      <c r="C199" s="38" t="s">
        <v>263</v>
      </c>
      <c r="D199" s="39" t="s">
        <v>30</v>
      </c>
      <c r="E199" s="63">
        <v>106.75</v>
      </c>
      <c r="F199" s="42">
        <v>58.998200486000002</v>
      </c>
      <c r="G199" s="43">
        <f>E199*F199</f>
        <v>6298.0579018805001</v>
      </c>
      <c r="H199" s="44">
        <v>1.7999999999999999E-2</v>
      </c>
      <c r="I199" s="45">
        <f>E199*H199</f>
        <v>1.9214999999999998</v>
      </c>
    </row>
    <row r="200" spans="1:9" s="1" customFormat="1" ht="9.75" customHeight="1" x14ac:dyDescent="0.2">
      <c r="A200" s="8"/>
      <c r="B200" s="62" t="s">
        <v>42</v>
      </c>
      <c r="C200" s="191" t="s">
        <v>126</v>
      </c>
      <c r="D200" s="192"/>
      <c r="E200" s="192"/>
      <c r="F200" s="192"/>
      <c r="G200" s="192"/>
      <c r="H200" s="192"/>
      <c r="I200" s="193"/>
    </row>
    <row r="201" spans="1:9" s="1" customFormat="1" ht="9.75" x14ac:dyDescent="0.2">
      <c r="A201" s="35">
        <f>A199+1</f>
        <v>66</v>
      </c>
      <c r="B201" s="37" t="s">
        <v>264</v>
      </c>
      <c r="C201" s="38" t="s">
        <v>265</v>
      </c>
      <c r="D201" s="39" t="s">
        <v>266</v>
      </c>
      <c r="E201" s="64">
        <v>54.4</v>
      </c>
      <c r="F201" s="42">
        <v>162.53322001399999</v>
      </c>
      <c r="G201" s="43">
        <f>E201*F201</f>
        <v>8841.8071687615993</v>
      </c>
      <c r="H201" s="44">
        <v>1.65024E-4</v>
      </c>
      <c r="I201" s="45">
        <f>E201*H201</f>
        <v>8.977305599999999E-3</v>
      </c>
    </row>
    <row r="202" spans="1:9" s="1" customFormat="1" ht="9.75" x14ac:dyDescent="0.2">
      <c r="A202" s="34"/>
      <c r="B202" s="37"/>
      <c r="C202" s="38" t="s">
        <v>267</v>
      </c>
      <c r="D202" s="39"/>
      <c r="E202" s="44">
        <v>54.4</v>
      </c>
      <c r="F202" s="34"/>
      <c r="G202" s="41"/>
      <c r="H202" s="36"/>
      <c r="I202" s="61"/>
    </row>
    <row r="203" spans="1:9" s="1" customFormat="1" ht="9.75" customHeight="1" x14ac:dyDescent="0.2">
      <c r="A203" s="8"/>
      <c r="B203" s="62" t="s">
        <v>42</v>
      </c>
      <c r="C203" s="191" t="s">
        <v>268</v>
      </c>
      <c r="D203" s="192"/>
      <c r="E203" s="192"/>
      <c r="F203" s="192"/>
      <c r="G203" s="192"/>
      <c r="H203" s="192"/>
      <c r="I203" s="193"/>
    </row>
    <row r="204" spans="1:9" s="1" customFormat="1" ht="9.75" x14ac:dyDescent="0.2">
      <c r="A204" s="35">
        <f>A201+1</f>
        <v>67</v>
      </c>
      <c r="B204" s="37" t="s">
        <v>269</v>
      </c>
      <c r="C204" s="38" t="s">
        <v>270</v>
      </c>
      <c r="D204" s="39" t="s">
        <v>266</v>
      </c>
      <c r="E204" s="40">
        <v>12</v>
      </c>
      <c r="F204" s="42">
        <v>127.920942395</v>
      </c>
      <c r="G204" s="43">
        <f>E204*F204</f>
        <v>1535.05130874</v>
      </c>
      <c r="H204" s="44">
        <v>1.65024E-4</v>
      </c>
      <c r="I204" s="45">
        <f>E204*H204</f>
        <v>1.9802880000000002E-3</v>
      </c>
    </row>
    <row r="205" spans="1:9" s="1" customFormat="1" ht="9.75" x14ac:dyDescent="0.2">
      <c r="A205" s="34"/>
      <c r="B205" s="37"/>
      <c r="C205" s="38" t="s">
        <v>271</v>
      </c>
      <c r="D205" s="39"/>
      <c r="E205" s="44">
        <v>12</v>
      </c>
      <c r="F205" s="34"/>
      <c r="G205" s="41"/>
      <c r="H205" s="36"/>
      <c r="I205" s="61"/>
    </row>
    <row r="206" spans="1:9" s="1" customFormat="1" ht="9.75" customHeight="1" x14ac:dyDescent="0.2">
      <c r="A206" s="8"/>
      <c r="B206" s="62" t="s">
        <v>42</v>
      </c>
      <c r="C206" s="191" t="s">
        <v>272</v>
      </c>
      <c r="D206" s="192"/>
      <c r="E206" s="192"/>
      <c r="F206" s="192"/>
      <c r="G206" s="192"/>
      <c r="H206" s="192"/>
      <c r="I206" s="193"/>
    </row>
    <row r="207" spans="1:9" s="1" customFormat="1" ht="9.75" x14ac:dyDescent="0.2">
      <c r="A207" s="35">
        <f>A204+1</f>
        <v>68</v>
      </c>
      <c r="B207" s="37" t="s">
        <v>273</v>
      </c>
      <c r="C207" s="38" t="s">
        <v>274</v>
      </c>
      <c r="D207" s="39" t="s">
        <v>30</v>
      </c>
      <c r="E207" s="63">
        <v>52.36</v>
      </c>
      <c r="F207" s="42">
        <v>18.401819675999999</v>
      </c>
      <c r="G207" s="43">
        <f>E207*F207</f>
        <v>963.51927823535993</v>
      </c>
      <c r="H207" s="44">
        <v>7.0000000000000001E-3</v>
      </c>
      <c r="I207" s="45">
        <f>E207*H207</f>
        <v>0.36652000000000001</v>
      </c>
    </row>
    <row r="208" spans="1:9" s="1" customFormat="1" ht="9.75" customHeight="1" x14ac:dyDescent="0.2">
      <c r="A208" s="8"/>
      <c r="B208" s="62" t="s">
        <v>42</v>
      </c>
      <c r="C208" s="191" t="s">
        <v>275</v>
      </c>
      <c r="D208" s="192"/>
      <c r="E208" s="192"/>
      <c r="F208" s="192"/>
      <c r="G208" s="192"/>
      <c r="H208" s="192"/>
      <c r="I208" s="193"/>
    </row>
    <row r="209" spans="1:9" s="1" customFormat="1" ht="9.75" x14ac:dyDescent="0.2">
      <c r="A209" s="35">
        <f>A207+1</f>
        <v>69</v>
      </c>
      <c r="B209" s="37" t="s">
        <v>276</v>
      </c>
      <c r="C209" s="38" t="s">
        <v>277</v>
      </c>
      <c r="D209" s="39" t="s">
        <v>157</v>
      </c>
      <c r="E209" s="40">
        <v>1</v>
      </c>
      <c r="F209" s="42">
        <v>604.02919545600002</v>
      </c>
      <c r="G209" s="43">
        <f>E209*F209</f>
        <v>604.02919545600002</v>
      </c>
      <c r="H209" s="44">
        <v>0.2</v>
      </c>
      <c r="I209" s="45">
        <f>E209*H209</f>
        <v>0.2</v>
      </c>
    </row>
    <row r="210" spans="1:9" s="1" customFormat="1" ht="9.75" x14ac:dyDescent="0.2">
      <c r="A210" s="35">
        <f>A209+1</f>
        <v>70</v>
      </c>
      <c r="B210" s="37" t="s">
        <v>278</v>
      </c>
      <c r="C210" s="38" t="s">
        <v>279</v>
      </c>
      <c r="D210" s="39" t="s">
        <v>157</v>
      </c>
      <c r="E210" s="40">
        <v>1</v>
      </c>
      <c r="F210" s="42">
        <v>2763.7194590089998</v>
      </c>
      <c r="G210" s="43">
        <f>E210*F210</f>
        <v>2763.7194590089998</v>
      </c>
      <c r="H210" s="44">
        <v>4.8000000000000001E-4</v>
      </c>
      <c r="I210" s="45">
        <f>E210*H210</f>
        <v>4.8000000000000001E-4</v>
      </c>
    </row>
    <row r="211" spans="1:9" s="1" customFormat="1" ht="9.75" x14ac:dyDescent="0.2">
      <c r="A211" s="35">
        <f>A210+1</f>
        <v>71</v>
      </c>
      <c r="B211" s="37" t="s">
        <v>280</v>
      </c>
      <c r="C211" s="38" t="s">
        <v>281</v>
      </c>
      <c r="D211" s="39" t="s">
        <v>266</v>
      </c>
      <c r="E211" s="64">
        <v>198.3</v>
      </c>
      <c r="F211" s="42">
        <v>204.244065199</v>
      </c>
      <c r="G211" s="43">
        <f>E211*F211</f>
        <v>40501.598128961705</v>
      </c>
      <c r="H211" s="44">
        <v>2.5501E-3</v>
      </c>
      <c r="I211" s="45">
        <f>E211*H211</f>
        <v>0.50568483000000009</v>
      </c>
    </row>
    <row r="212" spans="1:9" s="1" customFormat="1" ht="9.75" customHeight="1" x14ac:dyDescent="0.2">
      <c r="A212" s="8"/>
      <c r="B212" s="62" t="s">
        <v>42</v>
      </c>
      <c r="C212" s="191" t="s">
        <v>282</v>
      </c>
      <c r="D212" s="192"/>
      <c r="E212" s="192"/>
      <c r="F212" s="192"/>
      <c r="G212" s="192"/>
      <c r="H212" s="192"/>
      <c r="I212" s="193"/>
    </row>
    <row r="213" spans="1:9" s="1" customFormat="1" ht="9.75" x14ac:dyDescent="0.2">
      <c r="A213" s="34"/>
      <c r="B213" s="37"/>
      <c r="C213" s="38" t="s">
        <v>283</v>
      </c>
      <c r="D213" s="39"/>
      <c r="E213" s="64">
        <v>42.3</v>
      </c>
      <c r="F213" s="34"/>
      <c r="G213" s="41"/>
      <c r="H213" s="36"/>
      <c r="I213" s="61"/>
    </row>
    <row r="214" spans="1:9" s="1" customFormat="1" ht="9.75" x14ac:dyDescent="0.2">
      <c r="A214" s="34"/>
      <c r="B214" s="37"/>
      <c r="C214" s="38" t="s">
        <v>284</v>
      </c>
      <c r="D214" s="39"/>
      <c r="E214" s="40">
        <v>18</v>
      </c>
      <c r="F214" s="34"/>
      <c r="G214" s="41"/>
      <c r="H214" s="36"/>
      <c r="I214" s="61"/>
    </row>
    <row r="215" spans="1:9" s="1" customFormat="1" ht="9.75" x14ac:dyDescent="0.2">
      <c r="A215" s="34"/>
      <c r="B215" s="37"/>
      <c r="C215" s="38" t="s">
        <v>285</v>
      </c>
      <c r="D215" s="39"/>
      <c r="E215" s="40">
        <v>48</v>
      </c>
      <c r="F215" s="34"/>
      <c r="G215" s="41"/>
      <c r="H215" s="36"/>
      <c r="I215" s="61"/>
    </row>
    <row r="216" spans="1:9" s="1" customFormat="1" ht="9.75" x14ac:dyDescent="0.2">
      <c r="A216" s="35">
        <f>A211+1</f>
        <v>72</v>
      </c>
      <c r="B216" s="37" t="s">
        <v>286</v>
      </c>
      <c r="C216" s="38" t="s">
        <v>287</v>
      </c>
      <c r="D216" s="39" t="s">
        <v>266</v>
      </c>
      <c r="E216" s="64">
        <v>12.8</v>
      </c>
      <c r="F216" s="42">
        <v>263.88613601899999</v>
      </c>
      <c r="G216" s="43">
        <f>E216*F216</f>
        <v>3377.7425410432002</v>
      </c>
      <c r="H216" s="44">
        <v>6.1012000000000002E-3</v>
      </c>
      <c r="I216" s="45">
        <f>E216*H216</f>
        <v>7.8095360000000003E-2</v>
      </c>
    </row>
    <row r="217" spans="1:9" s="1" customFormat="1" ht="9.75" x14ac:dyDescent="0.2">
      <c r="A217" s="34"/>
      <c r="B217" s="37"/>
      <c r="C217" s="38" t="s">
        <v>288</v>
      </c>
      <c r="D217" s="39"/>
      <c r="E217" s="44">
        <v>12.8</v>
      </c>
      <c r="F217" s="34"/>
      <c r="G217" s="41"/>
      <c r="H217" s="36"/>
      <c r="I217" s="61"/>
    </row>
    <row r="218" spans="1:9" s="1" customFormat="1" ht="9.75" customHeight="1" x14ac:dyDescent="0.2">
      <c r="A218" s="8"/>
      <c r="B218" s="62" t="s">
        <v>42</v>
      </c>
      <c r="C218" s="191" t="s">
        <v>289</v>
      </c>
      <c r="D218" s="192"/>
      <c r="E218" s="192"/>
      <c r="F218" s="192"/>
      <c r="G218" s="192"/>
      <c r="H218" s="192"/>
      <c r="I218" s="193"/>
    </row>
    <row r="219" spans="1:9" s="1" customFormat="1" ht="9.75" x14ac:dyDescent="0.2">
      <c r="A219" s="35">
        <f>A216+1</f>
        <v>73</v>
      </c>
      <c r="B219" s="37" t="s">
        <v>290</v>
      </c>
      <c r="C219" s="38" t="s">
        <v>291</v>
      </c>
      <c r="D219" s="39" t="s">
        <v>266</v>
      </c>
      <c r="E219" s="40">
        <v>90</v>
      </c>
      <c r="F219" s="42">
        <v>245.731015007</v>
      </c>
      <c r="G219" s="43">
        <f>E219*F219</f>
        <v>22115.791350629999</v>
      </c>
      <c r="H219" s="44">
        <v>2.5501E-3</v>
      </c>
      <c r="I219" s="45">
        <f>E219*H219</f>
        <v>0.22950899999999999</v>
      </c>
    </row>
    <row r="220" spans="1:9" s="1" customFormat="1" ht="9.75" x14ac:dyDescent="0.2">
      <c r="A220" s="34"/>
      <c r="B220" s="37"/>
      <c r="C220" s="38" t="s">
        <v>292</v>
      </c>
      <c r="D220" s="39"/>
      <c r="E220" s="40">
        <v>90</v>
      </c>
      <c r="F220" s="34"/>
      <c r="G220" s="41"/>
      <c r="H220" s="36"/>
      <c r="I220" s="61"/>
    </row>
    <row r="221" spans="1:9" s="1" customFormat="1" ht="9.75" x14ac:dyDescent="0.2">
      <c r="A221" s="34"/>
      <c r="B221" s="37" t="s">
        <v>293</v>
      </c>
      <c r="C221" s="38" t="s">
        <v>294</v>
      </c>
      <c r="D221" s="39" t="s">
        <v>52</v>
      </c>
      <c r="E221" s="44">
        <v>0.45683999999999991</v>
      </c>
      <c r="F221" s="34"/>
      <c r="G221" s="41"/>
      <c r="H221" s="36"/>
      <c r="I221" s="61"/>
    </row>
    <row r="222" spans="1:9" s="1" customFormat="1" ht="9.75" customHeight="1" x14ac:dyDescent="0.2">
      <c r="A222" s="8"/>
      <c r="B222" s="62" t="s">
        <v>42</v>
      </c>
      <c r="C222" s="191" t="s">
        <v>295</v>
      </c>
      <c r="D222" s="192"/>
      <c r="E222" s="192"/>
      <c r="F222" s="192"/>
      <c r="G222" s="192"/>
      <c r="H222" s="192"/>
      <c r="I222" s="193"/>
    </row>
    <row r="223" spans="1:9" s="1" customFormat="1" ht="9.75" x14ac:dyDescent="0.2">
      <c r="A223" s="35">
        <f>A219+1</f>
        <v>74</v>
      </c>
      <c r="B223" s="37" t="s">
        <v>296</v>
      </c>
      <c r="C223" s="38" t="s">
        <v>297</v>
      </c>
      <c r="D223" s="39" t="s">
        <v>52</v>
      </c>
      <c r="E223" s="44">
        <v>0.20160000000000003</v>
      </c>
      <c r="F223" s="42">
        <v>7724.4</v>
      </c>
      <c r="G223" s="43">
        <f>E223*F223</f>
        <v>1557.2390400000002</v>
      </c>
      <c r="H223" s="44">
        <v>0.47</v>
      </c>
      <c r="I223" s="45">
        <f>E223*H223</f>
        <v>9.4752000000000003E-2</v>
      </c>
    </row>
    <row r="224" spans="1:9" s="1" customFormat="1" ht="9.75" customHeight="1" x14ac:dyDescent="0.2">
      <c r="A224" s="8"/>
      <c r="B224" s="62" t="s">
        <v>42</v>
      </c>
      <c r="C224" s="191" t="s">
        <v>298</v>
      </c>
      <c r="D224" s="192"/>
      <c r="E224" s="192"/>
      <c r="F224" s="192"/>
      <c r="G224" s="192"/>
      <c r="H224" s="192"/>
      <c r="I224" s="193"/>
    </row>
    <row r="225" spans="1:9" s="1" customFormat="1" ht="9.75" x14ac:dyDescent="0.2">
      <c r="A225" s="35">
        <f>A223+1</f>
        <v>75</v>
      </c>
      <c r="B225" s="37" t="s">
        <v>299</v>
      </c>
      <c r="C225" s="38" t="s">
        <v>300</v>
      </c>
      <c r="D225" s="39" t="s">
        <v>52</v>
      </c>
      <c r="E225" s="44">
        <v>1.296</v>
      </c>
      <c r="F225" s="42">
        <v>8048.4</v>
      </c>
      <c r="G225" s="43">
        <f>E225*F225</f>
        <v>10430.7264</v>
      </c>
      <c r="H225" s="44">
        <v>0.47</v>
      </c>
      <c r="I225" s="45">
        <f>E225*H225</f>
        <v>0.60911999999999999</v>
      </c>
    </row>
    <row r="226" spans="1:9" s="1" customFormat="1" ht="9.75" customHeight="1" x14ac:dyDescent="0.2">
      <c r="A226" s="8"/>
      <c r="B226" s="62" t="s">
        <v>42</v>
      </c>
      <c r="C226" s="191" t="s">
        <v>301</v>
      </c>
      <c r="D226" s="192"/>
      <c r="E226" s="192"/>
      <c r="F226" s="192"/>
      <c r="G226" s="192"/>
      <c r="H226" s="192"/>
      <c r="I226" s="193"/>
    </row>
    <row r="227" spans="1:9" s="1" customFormat="1" ht="9.75" x14ac:dyDescent="0.2">
      <c r="A227" s="35">
        <f>A225+1</f>
        <v>76</v>
      </c>
      <c r="B227" s="37" t="s">
        <v>302</v>
      </c>
      <c r="C227" s="38" t="s">
        <v>303</v>
      </c>
      <c r="D227" s="39" t="s">
        <v>52</v>
      </c>
      <c r="E227" s="44">
        <v>1.7279999999999997E-2</v>
      </c>
      <c r="F227" s="42">
        <v>6668.4</v>
      </c>
      <c r="G227" s="43">
        <f>E227*F227</f>
        <v>115.22995199999997</v>
      </c>
      <c r="H227" s="44">
        <v>0.47</v>
      </c>
      <c r="I227" s="45">
        <f>E227*H227</f>
        <v>8.1215999999999979E-3</v>
      </c>
    </row>
    <row r="228" spans="1:9" s="1" customFormat="1" ht="9.75" customHeight="1" x14ac:dyDescent="0.2">
      <c r="A228" s="8"/>
      <c r="B228" s="62" t="s">
        <v>42</v>
      </c>
      <c r="C228" s="191" t="s">
        <v>304</v>
      </c>
      <c r="D228" s="192"/>
      <c r="E228" s="192"/>
      <c r="F228" s="192"/>
      <c r="G228" s="192"/>
      <c r="H228" s="192"/>
      <c r="I228" s="193"/>
    </row>
    <row r="229" spans="1:9" s="1" customFormat="1" ht="9.75" x14ac:dyDescent="0.2">
      <c r="A229" s="35">
        <f>A227+1</f>
        <v>77</v>
      </c>
      <c r="B229" s="37" t="s">
        <v>305</v>
      </c>
      <c r="C229" s="38" t="s">
        <v>306</v>
      </c>
      <c r="D229" s="39" t="s">
        <v>52</v>
      </c>
      <c r="E229" s="44">
        <v>0.12800000000000003</v>
      </c>
      <c r="F229" s="42">
        <v>5600.4</v>
      </c>
      <c r="G229" s="43">
        <f>E229*F229</f>
        <v>716.85120000000018</v>
      </c>
      <c r="H229" s="44">
        <v>0.47</v>
      </c>
      <c r="I229" s="45">
        <f>E229*H229</f>
        <v>6.0160000000000012E-2</v>
      </c>
    </row>
    <row r="230" spans="1:9" s="1" customFormat="1" ht="9.75" customHeight="1" x14ac:dyDescent="0.2">
      <c r="A230" s="8"/>
      <c r="B230" s="62" t="s">
        <v>42</v>
      </c>
      <c r="C230" s="191" t="s">
        <v>307</v>
      </c>
      <c r="D230" s="192"/>
      <c r="E230" s="192"/>
      <c r="F230" s="192"/>
      <c r="G230" s="192"/>
      <c r="H230" s="192"/>
      <c r="I230" s="193"/>
    </row>
    <row r="231" spans="1:9" s="1" customFormat="1" ht="9.75" x14ac:dyDescent="0.2">
      <c r="A231" s="35">
        <f>A229+1</f>
        <v>78</v>
      </c>
      <c r="B231" s="37" t="s">
        <v>308</v>
      </c>
      <c r="C231" s="38" t="s">
        <v>309</v>
      </c>
      <c r="D231" s="39" t="s">
        <v>52</v>
      </c>
      <c r="E231" s="44">
        <v>2.1</v>
      </c>
      <c r="F231" s="42">
        <v>652.98160800000005</v>
      </c>
      <c r="G231" s="43">
        <f>E231*F231</f>
        <v>1371.2613768000001</v>
      </c>
      <c r="H231" s="44">
        <v>2.288772E-2</v>
      </c>
      <c r="I231" s="45">
        <f>E231*H231</f>
        <v>4.8064212000000002E-2</v>
      </c>
    </row>
    <row r="232" spans="1:9" s="1" customFormat="1" ht="9.75" customHeight="1" x14ac:dyDescent="0.2">
      <c r="A232" s="8"/>
      <c r="B232" s="62" t="s">
        <v>42</v>
      </c>
      <c r="C232" s="191" t="s">
        <v>310</v>
      </c>
      <c r="D232" s="192"/>
      <c r="E232" s="192"/>
      <c r="F232" s="192"/>
      <c r="G232" s="192"/>
      <c r="H232" s="192"/>
      <c r="I232" s="193"/>
    </row>
    <row r="233" spans="1:9" s="1" customFormat="1" ht="9.75" x14ac:dyDescent="0.2">
      <c r="A233" s="35">
        <f>A231+1</f>
        <v>79</v>
      </c>
      <c r="B233" s="37" t="s">
        <v>311</v>
      </c>
      <c r="C233" s="38" t="s">
        <v>312</v>
      </c>
      <c r="D233" s="39" t="s">
        <v>266</v>
      </c>
      <c r="E233" s="64">
        <v>90</v>
      </c>
      <c r="F233" s="42">
        <v>13.946519059</v>
      </c>
      <c r="G233" s="43">
        <f>E233*F233</f>
        <v>1255.18671531</v>
      </c>
      <c r="H233" s="44">
        <v>0</v>
      </c>
      <c r="I233" s="45">
        <f>E233*H233</f>
        <v>0</v>
      </c>
    </row>
    <row r="234" spans="1:9" s="1" customFormat="1" ht="9.75" customHeight="1" x14ac:dyDescent="0.2">
      <c r="A234" s="8"/>
      <c r="B234" s="62" t="s">
        <v>42</v>
      </c>
      <c r="C234" s="191" t="s">
        <v>313</v>
      </c>
      <c r="D234" s="192"/>
      <c r="E234" s="192"/>
      <c r="F234" s="192"/>
      <c r="G234" s="192"/>
      <c r="H234" s="192"/>
      <c r="I234" s="193"/>
    </row>
    <row r="235" spans="1:9" s="1" customFormat="1" ht="9.75" x14ac:dyDescent="0.2">
      <c r="A235" s="35">
        <f>A233+1</f>
        <v>80</v>
      </c>
      <c r="B235" s="37" t="s">
        <v>314</v>
      </c>
      <c r="C235" s="38" t="s">
        <v>315</v>
      </c>
      <c r="D235" s="39" t="s">
        <v>52</v>
      </c>
      <c r="E235" s="44">
        <v>0.27</v>
      </c>
      <c r="F235" s="42">
        <v>10621.2</v>
      </c>
      <c r="G235" s="43">
        <f>E235*F235</f>
        <v>2867.7240000000002</v>
      </c>
      <c r="H235" s="44">
        <v>0.59</v>
      </c>
      <c r="I235" s="45">
        <f>E235*H235</f>
        <v>0.1593</v>
      </c>
    </row>
    <row r="236" spans="1:9" s="1" customFormat="1" ht="9.75" customHeight="1" x14ac:dyDescent="0.2">
      <c r="A236" s="8"/>
      <c r="B236" s="62" t="s">
        <v>42</v>
      </c>
      <c r="C236" s="191" t="s">
        <v>316</v>
      </c>
      <c r="D236" s="192"/>
      <c r="E236" s="192"/>
      <c r="F236" s="192"/>
      <c r="G236" s="192"/>
      <c r="H236" s="192"/>
      <c r="I236" s="193"/>
    </row>
    <row r="237" spans="1:9" s="1" customFormat="1" ht="9.75" x14ac:dyDescent="0.2">
      <c r="A237" s="35">
        <f>A235+1</f>
        <v>81</v>
      </c>
      <c r="B237" s="37" t="s">
        <v>317</v>
      </c>
      <c r="C237" s="38" t="s">
        <v>318</v>
      </c>
      <c r="D237" s="39" t="s">
        <v>30</v>
      </c>
      <c r="E237" s="63">
        <v>81</v>
      </c>
      <c r="F237" s="42">
        <v>325.92542766700001</v>
      </c>
      <c r="G237" s="43">
        <f>E237*F237</f>
        <v>26399.959641027002</v>
      </c>
      <c r="H237" s="44">
        <v>1.4794E-2</v>
      </c>
      <c r="I237" s="45">
        <f>E237*H237</f>
        <v>1.1983139999999999</v>
      </c>
    </row>
    <row r="238" spans="1:9" s="1" customFormat="1" ht="9.75" customHeight="1" x14ac:dyDescent="0.2">
      <c r="A238" s="8"/>
      <c r="B238" s="62" t="s">
        <v>42</v>
      </c>
      <c r="C238" s="191" t="s">
        <v>319</v>
      </c>
      <c r="D238" s="192"/>
      <c r="E238" s="192"/>
      <c r="F238" s="192"/>
      <c r="G238" s="192"/>
      <c r="H238" s="192"/>
      <c r="I238" s="193"/>
    </row>
    <row r="239" spans="1:9" s="18" customFormat="1" ht="11.25" customHeight="1" x14ac:dyDescent="0.2">
      <c r="A239" s="53"/>
      <c r="B239" s="54">
        <v>762</v>
      </c>
      <c r="C239" s="55" t="s">
        <v>320</v>
      </c>
      <c r="D239" s="56"/>
      <c r="E239" s="56"/>
      <c r="F239" s="57"/>
      <c r="G239" s="58">
        <f>SUM(G199:G238)</f>
        <v>131715.49465785437</v>
      </c>
      <c r="H239" s="59"/>
      <c r="I239" s="60">
        <f>SUM(I199:I238)</f>
        <v>5.4905785955999997</v>
      </c>
    </row>
    <row r="240" spans="1:9" s="18" customFormat="1" ht="11.25" customHeight="1" x14ac:dyDescent="0.2">
      <c r="A240" s="28"/>
      <c r="B240" s="29" t="s">
        <v>321</v>
      </c>
      <c r="C240" s="30" t="s">
        <v>322</v>
      </c>
      <c r="D240" s="27"/>
      <c r="E240" s="27"/>
      <c r="F240" s="31"/>
      <c r="G240" s="26"/>
      <c r="H240" s="32"/>
      <c r="I240" s="33"/>
    </row>
    <row r="241" spans="1:9" s="1" customFormat="1" ht="9.75" x14ac:dyDescent="0.2">
      <c r="A241" s="35">
        <f>A237+1</f>
        <v>82</v>
      </c>
      <c r="B241" s="37" t="s">
        <v>323</v>
      </c>
      <c r="C241" s="38" t="s">
        <v>324</v>
      </c>
      <c r="D241" s="39" t="s">
        <v>30</v>
      </c>
      <c r="E241" s="63">
        <v>36.935000000000002</v>
      </c>
      <c r="F241" s="42">
        <v>364.32114168599998</v>
      </c>
      <c r="G241" s="43">
        <f>E241*F241</f>
        <v>13456.201368172409</v>
      </c>
      <c r="H241" s="44">
        <v>1.77E-2</v>
      </c>
      <c r="I241" s="45">
        <f>E241*H241</f>
        <v>0.65374950000000009</v>
      </c>
    </row>
    <row r="242" spans="1:9" s="1" customFormat="1" ht="9.75" customHeight="1" x14ac:dyDescent="0.2">
      <c r="A242" s="8"/>
      <c r="B242" s="62" t="s">
        <v>42</v>
      </c>
      <c r="C242" s="191" t="s">
        <v>325</v>
      </c>
      <c r="D242" s="192"/>
      <c r="E242" s="192"/>
      <c r="F242" s="192"/>
      <c r="G242" s="192"/>
      <c r="H242" s="192"/>
      <c r="I242" s="193"/>
    </row>
    <row r="243" spans="1:9" s="1" customFormat="1" ht="9.75" x14ac:dyDescent="0.2">
      <c r="A243" s="34"/>
      <c r="B243" s="37"/>
      <c r="C243" s="38" t="s">
        <v>326</v>
      </c>
      <c r="D243" s="39"/>
      <c r="E243" s="44">
        <v>34.020000000000003</v>
      </c>
      <c r="F243" s="34"/>
      <c r="G243" s="41"/>
      <c r="H243" s="36"/>
      <c r="I243" s="61"/>
    </row>
    <row r="244" spans="1:9" s="1" customFormat="1" ht="9.75" customHeight="1" x14ac:dyDescent="0.2">
      <c r="A244" s="8"/>
      <c r="B244" s="62" t="s">
        <v>42</v>
      </c>
      <c r="C244" s="191" t="s">
        <v>327</v>
      </c>
      <c r="D244" s="192"/>
      <c r="E244" s="192"/>
      <c r="F244" s="192"/>
      <c r="G244" s="192"/>
      <c r="H244" s="192"/>
      <c r="I244" s="193"/>
    </row>
    <row r="245" spans="1:9" s="1" customFormat="1" ht="9.75" x14ac:dyDescent="0.2">
      <c r="A245" s="34"/>
      <c r="B245" s="37"/>
      <c r="C245" s="38" t="s">
        <v>328</v>
      </c>
      <c r="D245" s="39"/>
      <c r="E245" s="44">
        <v>2.915</v>
      </c>
      <c r="F245" s="34"/>
      <c r="G245" s="41"/>
      <c r="H245" s="36"/>
      <c r="I245" s="61"/>
    </row>
    <row r="246" spans="1:9" s="1" customFormat="1" ht="9.75" customHeight="1" x14ac:dyDescent="0.2">
      <c r="A246" s="8"/>
      <c r="B246" s="62" t="s">
        <v>42</v>
      </c>
      <c r="C246" s="191" t="s">
        <v>329</v>
      </c>
      <c r="D246" s="192"/>
      <c r="E246" s="192"/>
      <c r="F246" s="192"/>
      <c r="G246" s="192"/>
      <c r="H246" s="192"/>
      <c r="I246" s="193"/>
    </row>
    <row r="247" spans="1:9" s="1" customFormat="1" ht="9.75" x14ac:dyDescent="0.2">
      <c r="A247" s="35">
        <f>A241+1</f>
        <v>83</v>
      </c>
      <c r="B247" s="37" t="s">
        <v>330</v>
      </c>
      <c r="C247" s="38" t="s">
        <v>331</v>
      </c>
      <c r="D247" s="39" t="s">
        <v>30</v>
      </c>
      <c r="E247" s="63">
        <v>99</v>
      </c>
      <c r="F247" s="42">
        <v>780.60773415400001</v>
      </c>
      <c r="G247" s="43">
        <f>E247*F247</f>
        <v>77280.165681245999</v>
      </c>
      <c r="H247" s="44">
        <v>1.7183666E-2</v>
      </c>
      <c r="I247" s="45">
        <f>E247*H247</f>
        <v>1.701182934</v>
      </c>
    </row>
    <row r="248" spans="1:9" s="1" customFormat="1" ht="9.75" customHeight="1" x14ac:dyDescent="0.2">
      <c r="A248" s="8"/>
      <c r="B248" s="62" t="s">
        <v>42</v>
      </c>
      <c r="C248" s="191" t="s">
        <v>332</v>
      </c>
      <c r="D248" s="192"/>
      <c r="E248" s="192"/>
      <c r="F248" s="192"/>
      <c r="G248" s="192"/>
      <c r="H248" s="192"/>
      <c r="I248" s="193"/>
    </row>
    <row r="249" spans="1:9" s="1" customFormat="1" ht="9.75" x14ac:dyDescent="0.2">
      <c r="A249" s="35">
        <f>A247+1</f>
        <v>84</v>
      </c>
      <c r="B249" s="37" t="s">
        <v>333</v>
      </c>
      <c r="C249" s="38" t="s">
        <v>334</v>
      </c>
      <c r="D249" s="39" t="s">
        <v>30</v>
      </c>
      <c r="E249" s="63">
        <v>4.4375</v>
      </c>
      <c r="F249" s="42">
        <v>564.06897619400002</v>
      </c>
      <c r="G249" s="43">
        <f>E249*F249</f>
        <v>2503.0560818608751</v>
      </c>
      <c r="H249" s="44">
        <v>1.370271E-2</v>
      </c>
      <c r="I249" s="45">
        <f>E249*H249</f>
        <v>6.0805775625000003E-2</v>
      </c>
    </row>
    <row r="250" spans="1:9" s="1" customFormat="1" ht="9.75" customHeight="1" x14ac:dyDescent="0.2">
      <c r="A250" s="8"/>
      <c r="B250" s="62" t="s">
        <v>42</v>
      </c>
      <c r="C250" s="191" t="s">
        <v>115</v>
      </c>
      <c r="D250" s="192"/>
      <c r="E250" s="192"/>
      <c r="F250" s="192"/>
      <c r="G250" s="192"/>
      <c r="H250" s="192"/>
      <c r="I250" s="193"/>
    </row>
    <row r="251" spans="1:9" s="18" customFormat="1" ht="11.25" customHeight="1" x14ac:dyDescent="0.2">
      <c r="A251" s="53"/>
      <c r="B251" s="54">
        <v>763</v>
      </c>
      <c r="C251" s="55" t="s">
        <v>335</v>
      </c>
      <c r="D251" s="56"/>
      <c r="E251" s="56"/>
      <c r="F251" s="57"/>
      <c r="G251" s="58">
        <f>SUM(G241:G250)</f>
        <v>93239.423131279284</v>
      </c>
      <c r="H251" s="59"/>
      <c r="I251" s="60">
        <f>SUM(I241:I250)</f>
        <v>2.4157382096250002</v>
      </c>
    </row>
    <row r="252" spans="1:9" s="18" customFormat="1" ht="11.25" customHeight="1" x14ac:dyDescent="0.2">
      <c r="A252" s="28"/>
      <c r="B252" s="29" t="s">
        <v>336</v>
      </c>
      <c r="C252" s="30" t="s">
        <v>337</v>
      </c>
      <c r="D252" s="27"/>
      <c r="E252" s="27"/>
      <c r="F252" s="31"/>
      <c r="G252" s="26"/>
      <c r="H252" s="32"/>
      <c r="I252" s="33"/>
    </row>
    <row r="253" spans="1:9" s="1" customFormat="1" ht="9.75" x14ac:dyDescent="0.2">
      <c r="A253" s="35">
        <f>A249+1</f>
        <v>85</v>
      </c>
      <c r="B253" s="37" t="s">
        <v>338</v>
      </c>
      <c r="C253" s="38" t="s">
        <v>339</v>
      </c>
      <c r="D253" s="39" t="s">
        <v>30</v>
      </c>
      <c r="E253" s="63">
        <v>6.7679999999999998</v>
      </c>
      <c r="F253" s="42">
        <v>1011.462787831</v>
      </c>
      <c r="G253" s="43">
        <f>E253*F253</f>
        <v>6845.5801480402079</v>
      </c>
      <c r="H253" s="44">
        <v>5.4891999999999996E-3</v>
      </c>
      <c r="I253" s="45">
        <f>E253*H253</f>
        <v>3.7150905599999999E-2</v>
      </c>
    </row>
    <row r="254" spans="1:9" s="1" customFormat="1" ht="9.75" customHeight="1" x14ac:dyDescent="0.2">
      <c r="A254" s="8"/>
      <c r="B254" s="62" t="s">
        <v>42</v>
      </c>
      <c r="C254" s="191" t="s">
        <v>340</v>
      </c>
      <c r="D254" s="192"/>
      <c r="E254" s="192"/>
      <c r="F254" s="192"/>
      <c r="G254" s="192"/>
      <c r="H254" s="192"/>
      <c r="I254" s="193"/>
    </row>
    <row r="255" spans="1:9" s="1" customFormat="1" ht="9.75" x14ac:dyDescent="0.2">
      <c r="A255" s="35">
        <f>A253+1</f>
        <v>86</v>
      </c>
      <c r="B255" s="37" t="s">
        <v>341</v>
      </c>
      <c r="C255" s="38" t="s">
        <v>342</v>
      </c>
      <c r="D255" s="39" t="s">
        <v>266</v>
      </c>
      <c r="E255" s="64">
        <v>18.2</v>
      </c>
      <c r="F255" s="42">
        <v>819.03595296000003</v>
      </c>
      <c r="G255" s="43">
        <f>E255*F255</f>
        <v>14906.454343871999</v>
      </c>
      <c r="H255" s="44">
        <v>2E-3</v>
      </c>
      <c r="I255" s="45">
        <f>E255*H255</f>
        <v>3.6400000000000002E-2</v>
      </c>
    </row>
    <row r="256" spans="1:9" s="1" customFormat="1" ht="9.75" customHeight="1" x14ac:dyDescent="0.2">
      <c r="A256" s="8"/>
      <c r="B256" s="62" t="s">
        <v>42</v>
      </c>
      <c r="C256" s="191" t="s">
        <v>343</v>
      </c>
      <c r="D256" s="192"/>
      <c r="E256" s="192"/>
      <c r="F256" s="192"/>
      <c r="G256" s="192"/>
      <c r="H256" s="192"/>
      <c r="I256" s="193"/>
    </row>
    <row r="257" spans="1:9" s="1" customFormat="1" ht="9.75" x14ac:dyDescent="0.2">
      <c r="A257" s="35">
        <f>A255+1</f>
        <v>87</v>
      </c>
      <c r="B257" s="37" t="s">
        <v>344</v>
      </c>
      <c r="C257" s="38" t="s">
        <v>345</v>
      </c>
      <c r="D257" s="39" t="s">
        <v>266</v>
      </c>
      <c r="E257" s="64">
        <v>7.4</v>
      </c>
      <c r="F257" s="42">
        <v>603.739942133</v>
      </c>
      <c r="G257" s="43">
        <f>E257*F257</f>
        <v>4467.6755717842007</v>
      </c>
      <c r="H257" s="44">
        <v>2.8999999999999998E-3</v>
      </c>
      <c r="I257" s="45">
        <f>E257*H257</f>
        <v>2.146E-2</v>
      </c>
    </row>
    <row r="258" spans="1:9" s="1" customFormat="1" ht="9.75" customHeight="1" x14ac:dyDescent="0.2">
      <c r="A258" s="8"/>
      <c r="B258" s="62" t="s">
        <v>42</v>
      </c>
      <c r="C258" s="191" t="s">
        <v>346</v>
      </c>
      <c r="D258" s="192"/>
      <c r="E258" s="192"/>
      <c r="F258" s="192"/>
      <c r="G258" s="192"/>
      <c r="H258" s="192"/>
      <c r="I258" s="193"/>
    </row>
    <row r="259" spans="1:9" s="1" customFormat="1" ht="9.75" x14ac:dyDescent="0.2">
      <c r="A259" s="35">
        <f>A257+1</f>
        <v>88</v>
      </c>
      <c r="B259" s="37" t="s">
        <v>347</v>
      </c>
      <c r="C259" s="38" t="s">
        <v>348</v>
      </c>
      <c r="D259" s="39" t="s">
        <v>266</v>
      </c>
      <c r="E259" s="64">
        <v>18.2</v>
      </c>
      <c r="F259" s="42">
        <v>598.32586112900003</v>
      </c>
      <c r="G259" s="43">
        <f>E259*F259</f>
        <v>10889.5306725478</v>
      </c>
      <c r="H259" s="44">
        <v>5.0222000000000001E-3</v>
      </c>
      <c r="I259" s="45">
        <f>E259*H259</f>
        <v>9.1404039999999992E-2</v>
      </c>
    </row>
    <row r="260" spans="1:9" s="1" customFormat="1" ht="9.75" customHeight="1" x14ac:dyDescent="0.2">
      <c r="A260" s="8"/>
      <c r="B260" s="62" t="s">
        <v>42</v>
      </c>
      <c r="C260" s="191" t="s">
        <v>343</v>
      </c>
      <c r="D260" s="192"/>
      <c r="E260" s="192"/>
      <c r="F260" s="192"/>
      <c r="G260" s="192"/>
      <c r="H260" s="192"/>
      <c r="I260" s="193"/>
    </row>
    <row r="261" spans="1:9" s="1" customFormat="1" ht="9.75" x14ac:dyDescent="0.2">
      <c r="A261" s="35">
        <f>A259+1</f>
        <v>89</v>
      </c>
      <c r="B261" s="37" t="s">
        <v>349</v>
      </c>
      <c r="C261" s="38" t="s">
        <v>350</v>
      </c>
      <c r="D261" s="39" t="s">
        <v>266</v>
      </c>
      <c r="E261" s="64">
        <v>9</v>
      </c>
      <c r="F261" s="42">
        <v>384.370142219</v>
      </c>
      <c r="G261" s="43">
        <f>E261*F261</f>
        <v>3459.3312799710002</v>
      </c>
      <c r="H261" s="44">
        <v>2.9615100000000001E-3</v>
      </c>
      <c r="I261" s="45">
        <f>E261*H261</f>
        <v>2.6653590000000001E-2</v>
      </c>
    </row>
    <row r="262" spans="1:9" s="1" customFormat="1" ht="9.75" customHeight="1" x14ac:dyDescent="0.2">
      <c r="A262" s="8"/>
      <c r="B262" s="62" t="s">
        <v>42</v>
      </c>
      <c r="C262" s="191" t="s">
        <v>351</v>
      </c>
      <c r="D262" s="192"/>
      <c r="E262" s="192"/>
      <c r="F262" s="192"/>
      <c r="G262" s="192"/>
      <c r="H262" s="192"/>
      <c r="I262" s="193"/>
    </row>
    <row r="263" spans="1:9" s="1" customFormat="1" ht="9.75" x14ac:dyDescent="0.2">
      <c r="A263" s="35">
        <f>A261+1</f>
        <v>90</v>
      </c>
      <c r="B263" s="37" t="s">
        <v>352</v>
      </c>
      <c r="C263" s="38" t="s">
        <v>353</v>
      </c>
      <c r="D263" s="39" t="s">
        <v>30</v>
      </c>
      <c r="E263" s="63">
        <v>77.399999999999991</v>
      </c>
      <c r="F263" s="42">
        <v>806.50429951299998</v>
      </c>
      <c r="G263" s="43">
        <f>E263*F263</f>
        <v>62423.43278230619</v>
      </c>
      <c r="H263" s="44">
        <v>4.3959999999999997E-3</v>
      </c>
      <c r="I263" s="45">
        <f>E263*H263</f>
        <v>0.34025039999999995</v>
      </c>
    </row>
    <row r="264" spans="1:9" s="1" customFormat="1" ht="9.75" customHeight="1" x14ac:dyDescent="0.2">
      <c r="A264" s="8"/>
      <c r="B264" s="62" t="s">
        <v>42</v>
      </c>
      <c r="C264" s="191" t="s">
        <v>354</v>
      </c>
      <c r="D264" s="192"/>
      <c r="E264" s="192"/>
      <c r="F264" s="192"/>
      <c r="G264" s="192"/>
      <c r="H264" s="192"/>
      <c r="I264" s="193"/>
    </row>
    <row r="265" spans="1:9" s="18" customFormat="1" ht="11.25" customHeight="1" x14ac:dyDescent="0.2">
      <c r="A265" s="53"/>
      <c r="B265" s="54">
        <v>764</v>
      </c>
      <c r="C265" s="55" t="s">
        <v>355</v>
      </c>
      <c r="D265" s="56"/>
      <c r="E265" s="56"/>
      <c r="F265" s="57"/>
      <c r="G265" s="58">
        <f>SUM(G253:G264)</f>
        <v>102992.0047985214</v>
      </c>
      <c r="H265" s="59"/>
      <c r="I265" s="60">
        <f>SUM(I253:I264)</f>
        <v>0.55331893559999989</v>
      </c>
    </row>
    <row r="266" spans="1:9" s="18" customFormat="1" ht="11.25" customHeight="1" x14ac:dyDescent="0.2">
      <c r="A266" s="28"/>
      <c r="B266" s="29" t="s">
        <v>356</v>
      </c>
      <c r="C266" s="30" t="s">
        <v>357</v>
      </c>
      <c r="D266" s="27"/>
      <c r="E266" s="27"/>
      <c r="F266" s="31"/>
      <c r="G266" s="26"/>
      <c r="H266" s="32"/>
      <c r="I266" s="33"/>
    </row>
    <row r="267" spans="1:9" s="1" customFormat="1" ht="9.75" x14ac:dyDescent="0.2">
      <c r="A267" s="35">
        <f>A263+1</f>
        <v>91</v>
      </c>
      <c r="B267" s="37" t="s">
        <v>358</v>
      </c>
      <c r="C267" s="38" t="s">
        <v>359</v>
      </c>
      <c r="D267" s="39" t="s">
        <v>30</v>
      </c>
      <c r="E267" s="63">
        <v>141.4</v>
      </c>
      <c r="F267" s="42">
        <v>62.530139323</v>
      </c>
      <c r="G267" s="43">
        <f>E267*F267</f>
        <v>8841.7617002722</v>
      </c>
      <c r="H267" s="44">
        <v>2.1000000000000001E-2</v>
      </c>
      <c r="I267" s="45">
        <f>E267*H267</f>
        <v>2.9694000000000003</v>
      </c>
    </row>
    <row r="268" spans="1:9" s="1" customFormat="1" ht="9.75" customHeight="1" x14ac:dyDescent="0.2">
      <c r="A268" s="8"/>
      <c r="B268" s="62" t="s">
        <v>42</v>
      </c>
      <c r="C268" s="191" t="s">
        <v>360</v>
      </c>
      <c r="D268" s="192"/>
      <c r="E268" s="192"/>
      <c r="F268" s="192"/>
      <c r="G268" s="192"/>
      <c r="H268" s="192"/>
      <c r="I268" s="193"/>
    </row>
    <row r="269" spans="1:9" s="1" customFormat="1" ht="9.75" x14ac:dyDescent="0.2">
      <c r="A269" s="35">
        <f>A267+1</f>
        <v>92</v>
      </c>
      <c r="B269" s="37" t="s">
        <v>361</v>
      </c>
      <c r="C269" s="38" t="s">
        <v>362</v>
      </c>
      <c r="D269" s="39" t="s">
        <v>30</v>
      </c>
      <c r="E269" s="63">
        <v>56.099999999999994</v>
      </c>
      <c r="F269" s="42">
        <v>166.4</v>
      </c>
      <c r="G269" s="43">
        <f>E269*F269</f>
        <v>9335.0399999999991</v>
      </c>
      <c r="H269" s="44">
        <v>4.8297927999999997E-2</v>
      </c>
      <c r="I269" s="45">
        <f>E269*H269</f>
        <v>2.7095137607999997</v>
      </c>
    </row>
    <row r="270" spans="1:9" s="1" customFormat="1" ht="9.75" customHeight="1" x14ac:dyDescent="0.2">
      <c r="A270" s="8"/>
      <c r="B270" s="62" t="s">
        <v>42</v>
      </c>
      <c r="C270" s="191" t="s">
        <v>363</v>
      </c>
      <c r="D270" s="192"/>
      <c r="E270" s="192"/>
      <c r="F270" s="192"/>
      <c r="G270" s="192"/>
      <c r="H270" s="192"/>
      <c r="I270" s="193"/>
    </row>
    <row r="271" spans="1:9" s="1" customFormat="1" ht="9.75" x14ac:dyDescent="0.2">
      <c r="A271" s="35">
        <f>A269+1</f>
        <v>93</v>
      </c>
      <c r="B271" s="37" t="s">
        <v>364</v>
      </c>
      <c r="C271" s="38" t="s">
        <v>365</v>
      </c>
      <c r="D271" s="39" t="s">
        <v>266</v>
      </c>
      <c r="E271" s="40">
        <v>10</v>
      </c>
      <c r="F271" s="42">
        <v>123.8</v>
      </c>
      <c r="G271" s="43">
        <f>E271*F271</f>
        <v>1238</v>
      </c>
      <c r="H271" s="44">
        <v>1.447025E-2</v>
      </c>
      <c r="I271" s="45">
        <f>E271*H271</f>
        <v>0.14470250000000001</v>
      </c>
    </row>
    <row r="272" spans="1:9" s="18" customFormat="1" ht="11.25" customHeight="1" x14ac:dyDescent="0.2">
      <c r="A272" s="53"/>
      <c r="B272" s="54">
        <v>765</v>
      </c>
      <c r="C272" s="55" t="s">
        <v>366</v>
      </c>
      <c r="D272" s="56"/>
      <c r="E272" s="56"/>
      <c r="F272" s="57"/>
      <c r="G272" s="58">
        <f>SUM(G267:G271)</f>
        <v>19414.801700272197</v>
      </c>
      <c r="H272" s="59"/>
      <c r="I272" s="60">
        <f>SUM(I267:I271)</f>
        <v>5.8236162608000006</v>
      </c>
    </row>
    <row r="273" spans="1:9" s="18" customFormat="1" ht="11.25" customHeight="1" x14ac:dyDescent="0.2">
      <c r="A273" s="28"/>
      <c r="B273" s="29" t="s">
        <v>367</v>
      </c>
      <c r="C273" s="30" t="s">
        <v>368</v>
      </c>
      <c r="D273" s="27"/>
      <c r="E273" s="27"/>
      <c r="F273" s="31"/>
      <c r="G273" s="26"/>
      <c r="H273" s="32"/>
      <c r="I273" s="33"/>
    </row>
    <row r="274" spans="1:9" s="1" customFormat="1" ht="9.75" x14ac:dyDescent="0.2">
      <c r="A274" s="35">
        <f>A271+1</f>
        <v>94</v>
      </c>
      <c r="B274" s="37" t="s">
        <v>369</v>
      </c>
      <c r="C274" s="38" t="s">
        <v>370</v>
      </c>
      <c r="D274" s="39" t="s">
        <v>30</v>
      </c>
      <c r="E274" s="63">
        <v>9.375</v>
      </c>
      <c r="F274" s="42">
        <v>4768.7899990040005</v>
      </c>
      <c r="G274" s="43">
        <f>E274*F274</f>
        <v>44707.406240662502</v>
      </c>
      <c r="H274" s="44">
        <v>1.15E-2</v>
      </c>
      <c r="I274" s="45">
        <f>E274*H274</f>
        <v>0.10781249999999999</v>
      </c>
    </row>
    <row r="275" spans="1:9" s="1" customFormat="1" ht="9.75" customHeight="1" x14ac:dyDescent="0.2">
      <c r="A275" s="8"/>
      <c r="B275" s="62" t="s">
        <v>42</v>
      </c>
      <c r="C275" s="191" t="s">
        <v>371</v>
      </c>
      <c r="D275" s="192"/>
      <c r="E275" s="192"/>
      <c r="F275" s="192"/>
      <c r="G275" s="192"/>
      <c r="H275" s="192"/>
      <c r="I275" s="193"/>
    </row>
    <row r="276" spans="1:9" s="1" customFormat="1" ht="9.75" x14ac:dyDescent="0.2">
      <c r="A276" s="35">
        <f>A274+1</f>
        <v>95</v>
      </c>
      <c r="B276" s="37" t="s">
        <v>372</v>
      </c>
      <c r="C276" s="38" t="s">
        <v>373</v>
      </c>
      <c r="D276" s="39" t="s">
        <v>30</v>
      </c>
      <c r="E276" s="63">
        <v>1.875</v>
      </c>
      <c r="F276" s="42">
        <v>9603.2000000000007</v>
      </c>
      <c r="G276" s="43">
        <f>E276*F276</f>
        <v>18006</v>
      </c>
      <c r="H276" s="44">
        <v>1.15E-2</v>
      </c>
      <c r="I276" s="45">
        <f>E276*H276</f>
        <v>2.1562499999999998E-2</v>
      </c>
    </row>
    <row r="277" spans="1:9" s="1" customFormat="1" ht="9.75" customHeight="1" x14ac:dyDescent="0.2">
      <c r="A277" s="8"/>
      <c r="B277" s="62" t="s">
        <v>42</v>
      </c>
      <c r="C277" s="191" t="s">
        <v>374</v>
      </c>
      <c r="D277" s="192"/>
      <c r="E277" s="192"/>
      <c r="F277" s="192"/>
      <c r="G277" s="192"/>
      <c r="H277" s="192"/>
      <c r="I277" s="193"/>
    </row>
    <row r="278" spans="1:9" s="1" customFormat="1" ht="9.75" x14ac:dyDescent="0.2">
      <c r="A278" s="35">
        <f>A276+1</f>
        <v>96</v>
      </c>
      <c r="B278" s="37" t="s">
        <v>375</v>
      </c>
      <c r="C278" s="38" t="s">
        <v>376</v>
      </c>
      <c r="D278" s="39" t="s">
        <v>157</v>
      </c>
      <c r="E278" s="40">
        <v>2</v>
      </c>
      <c r="F278" s="42">
        <v>9520.5851148420006</v>
      </c>
      <c r="G278" s="43">
        <f>E278*F278</f>
        <v>19041.170229684001</v>
      </c>
      <c r="H278" s="44">
        <v>4.0188000000000001E-2</v>
      </c>
      <c r="I278" s="45">
        <f>E278*H278</f>
        <v>8.0376000000000003E-2</v>
      </c>
    </row>
    <row r="279" spans="1:9" s="1" customFormat="1" ht="9.75" x14ac:dyDescent="0.2">
      <c r="A279" s="35">
        <f>A278+1</f>
        <v>97</v>
      </c>
      <c r="B279" s="37" t="s">
        <v>377</v>
      </c>
      <c r="C279" s="38" t="s">
        <v>378</v>
      </c>
      <c r="D279" s="39" t="s">
        <v>30</v>
      </c>
      <c r="E279" s="63">
        <v>5.3999999999999995</v>
      </c>
      <c r="F279" s="42">
        <v>332.01456591900001</v>
      </c>
      <c r="G279" s="43">
        <f>E279*F279</f>
        <v>1792.8786559625999</v>
      </c>
      <c r="H279" s="44">
        <v>5.9007999999999999E-4</v>
      </c>
      <c r="I279" s="45">
        <f>E279*H279</f>
        <v>3.1864319999999995E-3</v>
      </c>
    </row>
    <row r="280" spans="1:9" s="1" customFormat="1" ht="9.75" customHeight="1" x14ac:dyDescent="0.2">
      <c r="A280" s="8"/>
      <c r="B280" s="62" t="s">
        <v>42</v>
      </c>
      <c r="C280" s="191" t="s">
        <v>379</v>
      </c>
      <c r="D280" s="192"/>
      <c r="E280" s="192"/>
      <c r="F280" s="192"/>
      <c r="G280" s="192"/>
      <c r="H280" s="192"/>
      <c r="I280" s="193"/>
    </row>
    <row r="281" spans="1:9" s="1" customFormat="1" ht="9.75" x14ac:dyDescent="0.2">
      <c r="A281" s="35">
        <f>A279+1</f>
        <v>98</v>
      </c>
      <c r="B281" s="37" t="s">
        <v>380</v>
      </c>
      <c r="C281" s="38" t="s">
        <v>381</v>
      </c>
      <c r="D281" s="39" t="s">
        <v>30</v>
      </c>
      <c r="E281" s="63">
        <v>5.6700000000000008</v>
      </c>
      <c r="F281" s="42">
        <v>192.24</v>
      </c>
      <c r="G281" s="43">
        <f>E281*F281</f>
        <v>1090.0008000000003</v>
      </c>
      <c r="H281" s="44">
        <v>7.4999999999999997E-3</v>
      </c>
      <c r="I281" s="45">
        <f>E281*H281</f>
        <v>4.2525000000000007E-2</v>
      </c>
    </row>
    <row r="282" spans="1:9" s="1" customFormat="1" ht="9.75" customHeight="1" x14ac:dyDescent="0.2">
      <c r="A282" s="8"/>
      <c r="B282" s="62" t="s">
        <v>42</v>
      </c>
      <c r="C282" s="191" t="s">
        <v>382</v>
      </c>
      <c r="D282" s="192"/>
      <c r="E282" s="192"/>
      <c r="F282" s="192"/>
      <c r="G282" s="192"/>
      <c r="H282" s="192"/>
      <c r="I282" s="193"/>
    </row>
    <row r="283" spans="1:9" s="1" customFormat="1" ht="9.75" x14ac:dyDescent="0.2">
      <c r="A283" s="35">
        <f>A281+1</f>
        <v>99</v>
      </c>
      <c r="B283" s="37" t="s">
        <v>383</v>
      </c>
      <c r="C283" s="38" t="s">
        <v>384</v>
      </c>
      <c r="D283" s="39" t="s">
        <v>157</v>
      </c>
      <c r="E283" s="40">
        <v>1</v>
      </c>
      <c r="F283" s="42">
        <v>2057.702713869</v>
      </c>
      <c r="G283" s="43">
        <f t="shared" ref="G283:G293" si="0">E283*F283</f>
        <v>2057.702713869</v>
      </c>
      <c r="H283" s="44">
        <v>0</v>
      </c>
      <c r="I283" s="45">
        <f t="shared" ref="I283:I293" si="1">E283*H283</f>
        <v>0</v>
      </c>
    </row>
    <row r="284" spans="1:9" s="1" customFormat="1" ht="9.75" x14ac:dyDescent="0.2">
      <c r="A284" s="35">
        <f t="shared" ref="A284:A293" si="2">A283+1</f>
        <v>100</v>
      </c>
      <c r="B284" s="37" t="s">
        <v>385</v>
      </c>
      <c r="C284" s="38" t="s">
        <v>386</v>
      </c>
      <c r="D284" s="39" t="s">
        <v>157</v>
      </c>
      <c r="E284" s="40">
        <v>1</v>
      </c>
      <c r="F284" s="42">
        <v>5994</v>
      </c>
      <c r="G284" s="43">
        <f t="shared" si="0"/>
        <v>5994</v>
      </c>
      <c r="H284" s="44">
        <v>3.4000000000000002E-2</v>
      </c>
      <c r="I284" s="45">
        <f t="shared" si="1"/>
        <v>3.4000000000000002E-2</v>
      </c>
    </row>
    <row r="285" spans="1:9" s="1" customFormat="1" ht="9.75" x14ac:dyDescent="0.2">
      <c r="A285" s="35">
        <f t="shared" si="2"/>
        <v>101</v>
      </c>
      <c r="B285" s="37" t="s">
        <v>387</v>
      </c>
      <c r="C285" s="38" t="s">
        <v>388</v>
      </c>
      <c r="D285" s="39" t="s">
        <v>157</v>
      </c>
      <c r="E285" s="40">
        <v>1</v>
      </c>
      <c r="F285" s="42">
        <v>278.13437372200002</v>
      </c>
      <c r="G285" s="43">
        <f t="shared" si="0"/>
        <v>278.13437372200002</v>
      </c>
      <c r="H285" s="44">
        <v>0.16600000000000001</v>
      </c>
      <c r="I285" s="45">
        <f t="shared" si="1"/>
        <v>0.16600000000000001</v>
      </c>
    </row>
    <row r="286" spans="1:9" s="1" customFormat="1" ht="9.75" x14ac:dyDescent="0.2">
      <c r="A286" s="35">
        <f t="shared" si="2"/>
        <v>102</v>
      </c>
      <c r="B286" s="37" t="s">
        <v>389</v>
      </c>
      <c r="C286" s="38" t="s">
        <v>390</v>
      </c>
      <c r="D286" s="39" t="s">
        <v>157</v>
      </c>
      <c r="E286" s="40">
        <v>1</v>
      </c>
      <c r="F286" s="42">
        <v>8620.7999999999993</v>
      </c>
      <c r="G286" s="43">
        <f t="shared" si="0"/>
        <v>8620.7999999999993</v>
      </c>
      <c r="H286" s="44">
        <v>9.2999999999999999E-2</v>
      </c>
      <c r="I286" s="45">
        <f t="shared" si="1"/>
        <v>9.2999999999999999E-2</v>
      </c>
    </row>
    <row r="287" spans="1:9" s="1" customFormat="1" ht="9.75" x14ac:dyDescent="0.2">
      <c r="A287" s="35">
        <f t="shared" si="2"/>
        <v>103</v>
      </c>
      <c r="B287" s="37" t="s">
        <v>391</v>
      </c>
      <c r="C287" s="38" t="s">
        <v>392</v>
      </c>
      <c r="D287" s="39" t="s">
        <v>393</v>
      </c>
      <c r="E287" s="40">
        <v>2</v>
      </c>
      <c r="F287" s="42">
        <v>10741.010142412</v>
      </c>
      <c r="G287" s="43">
        <f t="shared" si="0"/>
        <v>21482.020284824001</v>
      </c>
      <c r="H287" s="44">
        <v>0.26979999999999998</v>
      </c>
      <c r="I287" s="45">
        <f t="shared" si="1"/>
        <v>0.53959999999999997</v>
      </c>
    </row>
    <row r="288" spans="1:9" s="1" customFormat="1" ht="9.75" x14ac:dyDescent="0.2">
      <c r="A288" s="35">
        <f t="shared" si="2"/>
        <v>104</v>
      </c>
      <c r="B288" s="37" t="s">
        <v>394</v>
      </c>
      <c r="C288" s="38" t="s">
        <v>395</v>
      </c>
      <c r="D288" s="39" t="s">
        <v>157</v>
      </c>
      <c r="E288" s="40">
        <v>1</v>
      </c>
      <c r="F288" s="42">
        <v>877.70358616500005</v>
      </c>
      <c r="G288" s="43">
        <f t="shared" si="0"/>
        <v>877.70358616500005</v>
      </c>
      <c r="H288" s="44">
        <v>0</v>
      </c>
      <c r="I288" s="45">
        <f t="shared" si="1"/>
        <v>0</v>
      </c>
    </row>
    <row r="289" spans="1:9" s="1" customFormat="1" ht="9.75" x14ac:dyDescent="0.2">
      <c r="A289" s="35">
        <f t="shared" si="2"/>
        <v>105</v>
      </c>
      <c r="B289" s="37" t="s">
        <v>396</v>
      </c>
      <c r="C289" s="38" t="s">
        <v>397</v>
      </c>
      <c r="D289" s="39" t="s">
        <v>393</v>
      </c>
      <c r="E289" s="40">
        <v>1</v>
      </c>
      <c r="F289" s="42">
        <v>14676</v>
      </c>
      <c r="G289" s="43">
        <f t="shared" si="0"/>
        <v>14676</v>
      </c>
      <c r="H289" s="44">
        <v>0.04</v>
      </c>
      <c r="I289" s="45">
        <f t="shared" si="1"/>
        <v>0.04</v>
      </c>
    </row>
    <row r="290" spans="1:9" s="1" customFormat="1" ht="9.75" x14ac:dyDescent="0.2">
      <c r="A290" s="35">
        <f t="shared" si="2"/>
        <v>106</v>
      </c>
      <c r="B290" s="37" t="s">
        <v>398</v>
      </c>
      <c r="C290" s="38" t="s">
        <v>399</v>
      </c>
      <c r="D290" s="39" t="s">
        <v>157</v>
      </c>
      <c r="E290" s="40">
        <v>1</v>
      </c>
      <c r="F290" s="42">
        <v>10164</v>
      </c>
      <c r="G290" s="43">
        <f t="shared" si="0"/>
        <v>10164</v>
      </c>
      <c r="H290" s="44">
        <v>3.5999999999999997E-2</v>
      </c>
      <c r="I290" s="45">
        <f t="shared" si="1"/>
        <v>3.5999999999999997E-2</v>
      </c>
    </row>
    <row r="291" spans="1:9" s="1" customFormat="1" ht="9.75" x14ac:dyDescent="0.2">
      <c r="A291" s="35">
        <f t="shared" si="2"/>
        <v>107</v>
      </c>
      <c r="B291" s="37" t="s">
        <v>400</v>
      </c>
      <c r="C291" s="38" t="s">
        <v>401</v>
      </c>
      <c r="D291" s="39" t="s">
        <v>157</v>
      </c>
      <c r="E291" s="40">
        <v>1</v>
      </c>
      <c r="F291" s="42">
        <v>6000</v>
      </c>
      <c r="G291" s="43">
        <f t="shared" si="0"/>
        <v>6000</v>
      </c>
      <c r="H291" s="44">
        <v>3.3000000000000002E-2</v>
      </c>
      <c r="I291" s="45">
        <f t="shared" si="1"/>
        <v>3.3000000000000002E-2</v>
      </c>
    </row>
    <row r="292" spans="1:9" s="1" customFormat="1" ht="9.75" x14ac:dyDescent="0.2">
      <c r="A292" s="35">
        <f t="shared" si="2"/>
        <v>108</v>
      </c>
      <c r="B292" s="37" t="s">
        <v>402</v>
      </c>
      <c r="C292" s="38" t="s">
        <v>403</v>
      </c>
      <c r="D292" s="39" t="s">
        <v>157</v>
      </c>
      <c r="E292" s="40">
        <v>1</v>
      </c>
      <c r="F292" s="42">
        <v>7500</v>
      </c>
      <c r="G292" s="43">
        <f t="shared" si="0"/>
        <v>7500</v>
      </c>
      <c r="H292" s="44">
        <v>0</v>
      </c>
      <c r="I292" s="45">
        <f t="shared" si="1"/>
        <v>0</v>
      </c>
    </row>
    <row r="293" spans="1:9" s="1" customFormat="1" ht="9.75" x14ac:dyDescent="0.2">
      <c r="A293" s="35">
        <f t="shared" si="2"/>
        <v>109</v>
      </c>
      <c r="B293" s="37" t="s">
        <v>404</v>
      </c>
      <c r="C293" s="38" t="s">
        <v>405</v>
      </c>
      <c r="D293" s="39" t="s">
        <v>157</v>
      </c>
      <c r="E293" s="40">
        <v>1</v>
      </c>
      <c r="F293" s="42">
        <v>8500</v>
      </c>
      <c r="G293" s="43">
        <f t="shared" si="0"/>
        <v>8500</v>
      </c>
      <c r="H293" s="44">
        <v>0</v>
      </c>
      <c r="I293" s="45">
        <f t="shared" si="1"/>
        <v>0</v>
      </c>
    </row>
    <row r="294" spans="1:9" s="18" customFormat="1" ht="11.25" customHeight="1" x14ac:dyDescent="0.2">
      <c r="A294" s="53"/>
      <c r="B294" s="54">
        <v>766</v>
      </c>
      <c r="C294" s="55" t="s">
        <v>406</v>
      </c>
      <c r="D294" s="56"/>
      <c r="E294" s="56"/>
      <c r="F294" s="57"/>
      <c r="G294" s="58">
        <f>SUM(G274:G293)</f>
        <v>170787.81688488909</v>
      </c>
      <c r="H294" s="59"/>
      <c r="I294" s="60">
        <f>SUM(I274:I293)</f>
        <v>1.1970624320000001</v>
      </c>
    </row>
    <row r="295" spans="1:9" s="18" customFormat="1" ht="11.25" customHeight="1" x14ac:dyDescent="0.2">
      <c r="A295" s="28"/>
      <c r="B295" s="29" t="s">
        <v>407</v>
      </c>
      <c r="C295" s="30" t="s">
        <v>408</v>
      </c>
      <c r="D295" s="27"/>
      <c r="E295" s="27"/>
      <c r="F295" s="31"/>
      <c r="G295" s="26"/>
      <c r="H295" s="32"/>
      <c r="I295" s="33"/>
    </row>
    <row r="296" spans="1:9" s="1" customFormat="1" ht="9.75" x14ac:dyDescent="0.2">
      <c r="A296" s="35">
        <f>A293+1</f>
        <v>110</v>
      </c>
      <c r="B296" s="37" t="s">
        <v>409</v>
      </c>
      <c r="C296" s="38" t="s">
        <v>410</v>
      </c>
      <c r="D296" s="39" t="s">
        <v>411</v>
      </c>
      <c r="E296" s="40">
        <v>85</v>
      </c>
      <c r="F296" s="42">
        <v>57.613937755000002</v>
      </c>
      <c r="G296" s="43">
        <f>E296*F296</f>
        <v>4897.1847091750005</v>
      </c>
      <c r="H296" s="44">
        <v>6.0000000000000002E-5</v>
      </c>
      <c r="I296" s="45">
        <f>E296*H296</f>
        <v>5.1000000000000004E-3</v>
      </c>
    </row>
    <row r="297" spans="1:9" s="1" customFormat="1" ht="9.75" x14ac:dyDescent="0.2">
      <c r="A297" s="35">
        <f>A296+1</f>
        <v>111</v>
      </c>
      <c r="B297" s="37" t="s">
        <v>412</v>
      </c>
      <c r="C297" s="38" t="s">
        <v>413</v>
      </c>
      <c r="D297" s="39" t="s">
        <v>157</v>
      </c>
      <c r="E297" s="40">
        <v>1</v>
      </c>
      <c r="F297" s="42">
        <v>19000</v>
      </c>
      <c r="G297" s="43">
        <f>E297*F297</f>
        <v>19000</v>
      </c>
      <c r="H297" s="44">
        <v>1.12E-2</v>
      </c>
      <c r="I297" s="45">
        <f>E297*H297</f>
        <v>1.12E-2</v>
      </c>
    </row>
    <row r="298" spans="1:9" s="1" customFormat="1" ht="9.75" x14ac:dyDescent="0.2">
      <c r="A298" s="35">
        <f>A297+1</f>
        <v>112</v>
      </c>
      <c r="B298" s="37" t="s">
        <v>414</v>
      </c>
      <c r="C298" s="38" t="s">
        <v>415</v>
      </c>
      <c r="D298" s="39" t="s">
        <v>411</v>
      </c>
      <c r="E298" s="40">
        <v>2</v>
      </c>
      <c r="F298" s="42">
        <v>1197</v>
      </c>
      <c r="G298" s="43">
        <f>E298*F298</f>
        <v>2394</v>
      </c>
      <c r="H298" s="44">
        <v>1.1100000000000001E-3</v>
      </c>
      <c r="I298" s="45">
        <f>E298*H298</f>
        <v>2.2200000000000002E-3</v>
      </c>
    </row>
    <row r="299" spans="1:9" s="1" customFormat="1" ht="9.75" x14ac:dyDescent="0.2">
      <c r="A299" s="35">
        <f>A298+1</f>
        <v>113</v>
      </c>
      <c r="B299" s="37" t="s">
        <v>416</v>
      </c>
      <c r="C299" s="38" t="s">
        <v>417</v>
      </c>
      <c r="D299" s="39" t="s">
        <v>411</v>
      </c>
      <c r="E299" s="40">
        <v>16</v>
      </c>
      <c r="F299" s="42">
        <v>653.09999999999991</v>
      </c>
      <c r="G299" s="43">
        <f>E299*F299</f>
        <v>10449.599999999999</v>
      </c>
      <c r="H299" s="44">
        <v>1.1100000000000001E-3</v>
      </c>
      <c r="I299" s="45">
        <f>E299*H299</f>
        <v>1.7760000000000001E-2</v>
      </c>
    </row>
    <row r="300" spans="1:9" s="18" customFormat="1" ht="11.25" customHeight="1" x14ac:dyDescent="0.2">
      <c r="A300" s="53"/>
      <c r="B300" s="54">
        <v>767</v>
      </c>
      <c r="C300" s="55" t="s">
        <v>418</v>
      </c>
      <c r="D300" s="56"/>
      <c r="E300" s="56"/>
      <c r="F300" s="57"/>
      <c r="G300" s="58">
        <f>SUM(G296:G299)</f>
        <v>36740.784709175001</v>
      </c>
      <c r="H300" s="59"/>
      <c r="I300" s="60">
        <f>SUM(I296:I299)</f>
        <v>3.6280000000000007E-2</v>
      </c>
    </row>
    <row r="301" spans="1:9" s="18" customFormat="1" ht="11.25" customHeight="1" x14ac:dyDescent="0.2">
      <c r="A301" s="28"/>
      <c r="B301" s="29" t="s">
        <v>419</v>
      </c>
      <c r="C301" s="30" t="s">
        <v>420</v>
      </c>
      <c r="D301" s="27"/>
      <c r="E301" s="27"/>
      <c r="F301" s="31"/>
      <c r="G301" s="26"/>
      <c r="H301" s="32"/>
      <c r="I301" s="33"/>
    </row>
    <row r="302" spans="1:9" s="1" customFormat="1" ht="9.75" x14ac:dyDescent="0.2">
      <c r="A302" s="35">
        <f>A299+1</f>
        <v>114</v>
      </c>
      <c r="B302" s="37" t="s">
        <v>421</v>
      </c>
      <c r="C302" s="38" t="s">
        <v>422</v>
      </c>
      <c r="D302" s="39" t="s">
        <v>30</v>
      </c>
      <c r="E302" s="63">
        <v>11.271000000000001</v>
      </c>
      <c r="F302" s="42">
        <v>1341.0193760910001</v>
      </c>
      <c r="G302" s="43">
        <f>E302*F302</f>
        <v>15114.629387921663</v>
      </c>
      <c r="H302" s="44">
        <v>3.0040000000000001E-2</v>
      </c>
      <c r="I302" s="45">
        <f>E302*H302</f>
        <v>0.33858084000000005</v>
      </c>
    </row>
    <row r="303" spans="1:9" s="1" customFormat="1" ht="9.75" customHeight="1" x14ac:dyDescent="0.2">
      <c r="A303" s="8"/>
      <c r="B303" s="62" t="s">
        <v>42</v>
      </c>
      <c r="C303" s="191" t="s">
        <v>423</v>
      </c>
      <c r="D303" s="192"/>
      <c r="E303" s="192"/>
      <c r="F303" s="192"/>
      <c r="G303" s="192"/>
      <c r="H303" s="192"/>
      <c r="I303" s="193"/>
    </row>
    <row r="304" spans="1:9" s="1" customFormat="1" ht="9.75" x14ac:dyDescent="0.2">
      <c r="A304" s="34"/>
      <c r="B304" s="37"/>
      <c r="C304" s="38" t="s">
        <v>424</v>
      </c>
      <c r="D304" s="39"/>
      <c r="E304" s="44">
        <v>1.4400000000000002</v>
      </c>
      <c r="F304" s="34"/>
      <c r="G304" s="41"/>
      <c r="H304" s="36"/>
      <c r="I304" s="61"/>
    </row>
    <row r="305" spans="1:9" s="1" customFormat="1" ht="9.75" customHeight="1" x14ac:dyDescent="0.2">
      <c r="A305" s="8"/>
      <c r="B305" s="62" t="s">
        <v>42</v>
      </c>
      <c r="C305" s="191" t="s">
        <v>185</v>
      </c>
      <c r="D305" s="192"/>
      <c r="E305" s="192"/>
      <c r="F305" s="192"/>
      <c r="G305" s="192"/>
      <c r="H305" s="192"/>
      <c r="I305" s="193"/>
    </row>
    <row r="306" spans="1:9" s="1" customFormat="1" ht="9.75" x14ac:dyDescent="0.2">
      <c r="A306" s="34"/>
      <c r="B306" s="37"/>
      <c r="C306" s="38" t="s">
        <v>176</v>
      </c>
      <c r="D306" s="39"/>
      <c r="E306" s="44">
        <v>3.1452500000000003</v>
      </c>
      <c r="F306" s="34"/>
      <c r="G306" s="41"/>
      <c r="H306" s="36"/>
      <c r="I306" s="61"/>
    </row>
    <row r="307" spans="1:9" s="1" customFormat="1" ht="9.75" customHeight="1" x14ac:dyDescent="0.2">
      <c r="A307" s="8"/>
      <c r="B307" s="62" t="s">
        <v>42</v>
      </c>
      <c r="C307" s="191" t="s">
        <v>186</v>
      </c>
      <c r="D307" s="192"/>
      <c r="E307" s="192"/>
      <c r="F307" s="192"/>
      <c r="G307" s="192"/>
      <c r="H307" s="192"/>
      <c r="I307" s="193"/>
    </row>
    <row r="308" spans="1:9" s="1" customFormat="1" ht="9.75" x14ac:dyDescent="0.2">
      <c r="A308" s="34"/>
      <c r="B308" s="37"/>
      <c r="C308" s="38" t="s">
        <v>425</v>
      </c>
      <c r="D308" s="39"/>
      <c r="E308" s="44">
        <v>2.7760000000000002</v>
      </c>
      <c r="F308" s="34"/>
      <c r="G308" s="41"/>
      <c r="H308" s="36"/>
      <c r="I308" s="61"/>
    </row>
    <row r="309" spans="1:9" s="1" customFormat="1" ht="9.75" customHeight="1" x14ac:dyDescent="0.2">
      <c r="A309" s="8"/>
      <c r="B309" s="62" t="s">
        <v>42</v>
      </c>
      <c r="C309" s="191" t="s">
        <v>187</v>
      </c>
      <c r="D309" s="192"/>
      <c r="E309" s="192"/>
      <c r="F309" s="192"/>
      <c r="G309" s="192"/>
      <c r="H309" s="192"/>
      <c r="I309" s="193"/>
    </row>
    <row r="310" spans="1:9" s="1" customFormat="1" ht="9.75" x14ac:dyDescent="0.2">
      <c r="A310" s="34"/>
      <c r="B310" s="37"/>
      <c r="C310" s="38">
        <v>1.7</v>
      </c>
      <c r="D310" s="39"/>
      <c r="E310" s="44">
        <v>3.9099999999999997</v>
      </c>
      <c r="F310" s="34"/>
      <c r="G310" s="41"/>
      <c r="H310" s="36"/>
      <c r="I310" s="61"/>
    </row>
    <row r="311" spans="1:9" s="1" customFormat="1" ht="9.75" customHeight="1" x14ac:dyDescent="0.2">
      <c r="A311" s="8"/>
      <c r="B311" s="62" t="s">
        <v>42</v>
      </c>
      <c r="C311" s="191" t="s">
        <v>190</v>
      </c>
      <c r="D311" s="192"/>
      <c r="E311" s="192"/>
      <c r="F311" s="192"/>
      <c r="G311" s="192"/>
      <c r="H311" s="192"/>
      <c r="I311" s="193"/>
    </row>
    <row r="312" spans="1:9" s="18" customFormat="1" ht="11.25" customHeight="1" x14ac:dyDescent="0.2">
      <c r="A312" s="53"/>
      <c r="B312" s="54">
        <v>771</v>
      </c>
      <c r="C312" s="55" t="s">
        <v>426</v>
      </c>
      <c r="D312" s="56"/>
      <c r="E312" s="56"/>
      <c r="F312" s="57"/>
      <c r="G312" s="58">
        <f>SUM(G302:G311)</f>
        <v>15114.629387921663</v>
      </c>
      <c r="H312" s="59"/>
      <c r="I312" s="60">
        <f>SUM(I302:I311)</f>
        <v>0.33858084000000005</v>
      </c>
    </row>
    <row r="313" spans="1:9" s="18" customFormat="1" ht="11.25" customHeight="1" x14ac:dyDescent="0.2">
      <c r="A313" s="28"/>
      <c r="B313" s="29" t="s">
        <v>427</v>
      </c>
      <c r="C313" s="30" t="s">
        <v>428</v>
      </c>
      <c r="D313" s="27"/>
      <c r="E313" s="27"/>
      <c r="F313" s="31"/>
      <c r="G313" s="26"/>
      <c r="H313" s="32"/>
      <c r="I313" s="33"/>
    </row>
    <row r="314" spans="1:9" s="1" customFormat="1" ht="9.75" x14ac:dyDescent="0.2">
      <c r="A314" s="35">
        <f>A302+1</f>
        <v>115</v>
      </c>
      <c r="B314" s="37" t="s">
        <v>429</v>
      </c>
      <c r="C314" s="38" t="s">
        <v>430</v>
      </c>
      <c r="D314" s="39" t="s">
        <v>30</v>
      </c>
      <c r="E314" s="63">
        <v>106.75</v>
      </c>
      <c r="F314" s="42">
        <v>240.32760522199999</v>
      </c>
      <c r="G314" s="43">
        <f>E314*F314</f>
        <v>25654.971857448498</v>
      </c>
      <c r="H314" s="44">
        <v>4.1159999999999998E-4</v>
      </c>
      <c r="I314" s="45">
        <f>E314*H314</f>
        <v>4.39383E-2</v>
      </c>
    </row>
    <row r="315" spans="1:9" s="1" customFormat="1" ht="9.75" customHeight="1" x14ac:dyDescent="0.2">
      <c r="A315" s="8"/>
      <c r="B315" s="62" t="s">
        <v>42</v>
      </c>
      <c r="C315" s="191" t="s">
        <v>126</v>
      </c>
      <c r="D315" s="192"/>
      <c r="E315" s="192"/>
      <c r="F315" s="192"/>
      <c r="G315" s="192"/>
      <c r="H315" s="192"/>
      <c r="I315" s="193"/>
    </row>
    <row r="316" spans="1:9" s="1" customFormat="1" ht="9.75" x14ac:dyDescent="0.2">
      <c r="A316" s="35">
        <f>A314+1</f>
        <v>116</v>
      </c>
      <c r="B316" s="37" t="s">
        <v>431</v>
      </c>
      <c r="C316" s="38" t="s">
        <v>432</v>
      </c>
      <c r="D316" s="39" t="s">
        <v>30</v>
      </c>
      <c r="E316" s="63">
        <v>115.29</v>
      </c>
      <c r="F316" s="42">
        <v>509.76</v>
      </c>
      <c r="G316" s="43">
        <f>E316*F316</f>
        <v>58770.2304</v>
      </c>
      <c r="H316" s="44">
        <v>3.2000000000000002E-3</v>
      </c>
      <c r="I316" s="45">
        <f>E316*H316</f>
        <v>0.36892800000000003</v>
      </c>
    </row>
    <row r="317" spans="1:9" s="1" customFormat="1" ht="9.75" customHeight="1" x14ac:dyDescent="0.2">
      <c r="A317" s="8"/>
      <c r="B317" s="62" t="s">
        <v>42</v>
      </c>
      <c r="C317" s="191" t="s">
        <v>433</v>
      </c>
      <c r="D317" s="192"/>
      <c r="E317" s="192"/>
      <c r="F317" s="192"/>
      <c r="G317" s="192"/>
      <c r="H317" s="192"/>
      <c r="I317" s="193"/>
    </row>
    <row r="318" spans="1:9" s="1" customFormat="1" ht="9.75" x14ac:dyDescent="0.2">
      <c r="A318" s="35">
        <f>A316+1</f>
        <v>117</v>
      </c>
      <c r="B318" s="37" t="s">
        <v>434</v>
      </c>
      <c r="C318" s="38" t="s">
        <v>435</v>
      </c>
      <c r="D318" s="39" t="s">
        <v>30</v>
      </c>
      <c r="E318" s="40">
        <v>10</v>
      </c>
      <c r="F318" s="42">
        <v>78.664267315000004</v>
      </c>
      <c r="G318" s="43">
        <f>E318*F318</f>
        <v>786.64267315000006</v>
      </c>
      <c r="H318" s="44">
        <v>1E-3</v>
      </c>
      <c r="I318" s="45">
        <f>E318*H318</f>
        <v>0.01</v>
      </c>
    </row>
    <row r="319" spans="1:9" s="1" customFormat="1" ht="9.75" x14ac:dyDescent="0.2">
      <c r="A319" s="35">
        <f>A318+1</f>
        <v>118</v>
      </c>
      <c r="B319" s="37" t="s">
        <v>436</v>
      </c>
      <c r="C319" s="38" t="s">
        <v>437</v>
      </c>
      <c r="D319" s="39" t="s">
        <v>30</v>
      </c>
      <c r="E319" s="40">
        <v>10</v>
      </c>
      <c r="F319" s="42">
        <v>178.42576755799999</v>
      </c>
      <c r="G319" s="43">
        <f>E319*F319</f>
        <v>1784.2576755799998</v>
      </c>
      <c r="H319" s="44">
        <v>3.7223999999999997E-4</v>
      </c>
      <c r="I319" s="45">
        <f>E319*H319</f>
        <v>3.7223999999999998E-3</v>
      </c>
    </row>
    <row r="320" spans="1:9" s="1" customFormat="1" ht="9.75" x14ac:dyDescent="0.2">
      <c r="A320" s="35">
        <f>A319+1</f>
        <v>119</v>
      </c>
      <c r="B320" s="37" t="s">
        <v>438</v>
      </c>
      <c r="C320" s="38" t="s">
        <v>439</v>
      </c>
      <c r="D320" s="39" t="s">
        <v>30</v>
      </c>
      <c r="E320" s="63">
        <v>10.8</v>
      </c>
      <c r="F320" s="42">
        <v>852.84</v>
      </c>
      <c r="G320" s="43">
        <f>E320*F320</f>
        <v>9210.6720000000005</v>
      </c>
      <c r="H320" s="44">
        <v>3.8999999999999998E-3</v>
      </c>
      <c r="I320" s="45">
        <f>E320*H320</f>
        <v>4.2119999999999998E-2</v>
      </c>
    </row>
    <row r="321" spans="1:9" s="1" customFormat="1" ht="9.75" customHeight="1" x14ac:dyDescent="0.2">
      <c r="A321" s="8"/>
      <c r="B321" s="62" t="s">
        <v>42</v>
      </c>
      <c r="C321" s="191" t="s">
        <v>440</v>
      </c>
      <c r="D321" s="192"/>
      <c r="E321" s="192"/>
      <c r="F321" s="192"/>
      <c r="G321" s="192"/>
      <c r="H321" s="192"/>
      <c r="I321" s="193"/>
    </row>
    <row r="322" spans="1:9" s="18" customFormat="1" ht="11.25" customHeight="1" x14ac:dyDescent="0.2">
      <c r="A322" s="53"/>
      <c r="B322" s="54">
        <v>776</v>
      </c>
      <c r="C322" s="55" t="s">
        <v>441</v>
      </c>
      <c r="D322" s="56"/>
      <c r="E322" s="56"/>
      <c r="F322" s="57"/>
      <c r="G322" s="58">
        <f>SUM(G314:G321)</f>
        <v>96206.7746061785</v>
      </c>
      <c r="H322" s="59"/>
      <c r="I322" s="60">
        <f>SUM(I314:I321)</f>
        <v>0.46870870000000003</v>
      </c>
    </row>
    <row r="323" spans="1:9" s="18" customFormat="1" ht="11.25" customHeight="1" x14ac:dyDescent="0.2">
      <c r="A323" s="28"/>
      <c r="B323" s="29" t="s">
        <v>442</v>
      </c>
      <c r="C323" s="30" t="s">
        <v>443</v>
      </c>
      <c r="D323" s="27"/>
      <c r="E323" s="27"/>
      <c r="F323" s="31"/>
      <c r="G323" s="26"/>
      <c r="H323" s="32"/>
      <c r="I323" s="33"/>
    </row>
    <row r="324" spans="1:9" s="1" customFormat="1" ht="9.75" x14ac:dyDescent="0.2">
      <c r="A324" s="35">
        <f>A320+1</f>
        <v>120</v>
      </c>
      <c r="B324" s="37" t="s">
        <v>444</v>
      </c>
      <c r="C324" s="38" t="s">
        <v>445</v>
      </c>
      <c r="D324" s="39" t="s">
        <v>30</v>
      </c>
      <c r="E324" s="63">
        <v>47.677999999999997</v>
      </c>
      <c r="F324" s="42">
        <v>956.89706089800006</v>
      </c>
      <c r="G324" s="43">
        <f>E324*F324</f>
        <v>45622.938069494841</v>
      </c>
      <c r="H324" s="44">
        <v>2.2110999999999999E-2</v>
      </c>
      <c r="I324" s="45">
        <f>E324*H324</f>
        <v>1.0542082579999998</v>
      </c>
    </row>
    <row r="325" spans="1:9" s="1" customFormat="1" ht="9.75" customHeight="1" x14ac:dyDescent="0.2">
      <c r="A325" s="8"/>
      <c r="B325" s="62" t="s">
        <v>42</v>
      </c>
      <c r="C325" s="191" t="s">
        <v>446</v>
      </c>
      <c r="D325" s="192"/>
      <c r="E325" s="192"/>
      <c r="F325" s="192"/>
      <c r="G325" s="192"/>
      <c r="H325" s="192"/>
      <c r="I325" s="193"/>
    </row>
    <row r="326" spans="1:9" s="1" customFormat="1" ht="9.75" x14ac:dyDescent="0.2">
      <c r="A326" s="34"/>
      <c r="B326" s="37"/>
      <c r="C326" s="38" t="s">
        <v>424</v>
      </c>
      <c r="D326" s="39"/>
      <c r="E326" s="44">
        <v>8.8179999999999996</v>
      </c>
      <c r="F326" s="34"/>
      <c r="G326" s="41"/>
      <c r="H326" s="36"/>
      <c r="I326" s="61"/>
    </row>
    <row r="327" spans="1:9" s="1" customFormat="1" ht="9.75" customHeight="1" x14ac:dyDescent="0.2">
      <c r="A327" s="8"/>
      <c r="B327" s="62" t="s">
        <v>42</v>
      </c>
      <c r="C327" s="191" t="s">
        <v>175</v>
      </c>
      <c r="D327" s="192"/>
      <c r="E327" s="192"/>
      <c r="F327" s="192"/>
      <c r="G327" s="192"/>
      <c r="H327" s="192"/>
      <c r="I327" s="193"/>
    </row>
    <row r="328" spans="1:9" s="1" customFormat="1" ht="9.75" x14ac:dyDescent="0.2">
      <c r="A328" s="34"/>
      <c r="B328" s="37"/>
      <c r="C328" s="38" t="s">
        <v>176</v>
      </c>
      <c r="D328" s="39"/>
      <c r="E328" s="44">
        <v>12.979000000000001</v>
      </c>
      <c r="F328" s="34"/>
      <c r="G328" s="41"/>
      <c r="H328" s="36"/>
      <c r="I328" s="61"/>
    </row>
    <row r="329" spans="1:9" s="1" customFormat="1" ht="9.75" customHeight="1" x14ac:dyDescent="0.2">
      <c r="A329" s="8"/>
      <c r="B329" s="62" t="s">
        <v>42</v>
      </c>
      <c r="C329" s="191" t="s">
        <v>177</v>
      </c>
      <c r="D329" s="192"/>
      <c r="E329" s="192"/>
      <c r="F329" s="192"/>
      <c r="G329" s="192"/>
      <c r="H329" s="192"/>
      <c r="I329" s="193"/>
    </row>
    <row r="330" spans="1:9" s="1" customFormat="1" ht="9.75" x14ac:dyDescent="0.2">
      <c r="A330" s="34"/>
      <c r="B330" s="37"/>
      <c r="C330" s="38" t="s">
        <v>425</v>
      </c>
      <c r="D330" s="39"/>
      <c r="E330" s="44">
        <v>5.4879999999999995</v>
      </c>
      <c r="F330" s="34"/>
      <c r="G330" s="41"/>
      <c r="H330" s="36"/>
      <c r="I330" s="61"/>
    </row>
    <row r="331" spans="1:9" s="1" customFormat="1" ht="9.75" customHeight="1" x14ac:dyDescent="0.2">
      <c r="A331" s="8"/>
      <c r="B331" s="62" t="s">
        <v>42</v>
      </c>
      <c r="C331" s="191" t="s">
        <v>178</v>
      </c>
      <c r="D331" s="192"/>
      <c r="E331" s="192"/>
      <c r="F331" s="192"/>
      <c r="G331" s="192"/>
      <c r="H331" s="192"/>
      <c r="I331" s="193"/>
    </row>
    <row r="332" spans="1:9" s="1" customFormat="1" ht="9.75" x14ac:dyDescent="0.2">
      <c r="A332" s="34"/>
      <c r="B332" s="37"/>
      <c r="C332" s="38">
        <v>1.6</v>
      </c>
      <c r="D332" s="39"/>
      <c r="E332" s="44">
        <v>2.2989999999999999</v>
      </c>
      <c r="F332" s="34"/>
      <c r="G332" s="41"/>
      <c r="H332" s="36"/>
      <c r="I332" s="61"/>
    </row>
    <row r="333" spans="1:9" s="1" customFormat="1" ht="9.75" customHeight="1" x14ac:dyDescent="0.2">
      <c r="A333" s="8"/>
      <c r="B333" s="62" t="s">
        <v>42</v>
      </c>
      <c r="C333" s="191" t="s">
        <v>180</v>
      </c>
      <c r="D333" s="192"/>
      <c r="E333" s="192"/>
      <c r="F333" s="192"/>
      <c r="G333" s="192"/>
      <c r="H333" s="192"/>
      <c r="I333" s="193"/>
    </row>
    <row r="334" spans="1:9" s="1" customFormat="1" ht="9.75" x14ac:dyDescent="0.2">
      <c r="A334" s="34"/>
      <c r="B334" s="37"/>
      <c r="C334" s="38">
        <v>1.7</v>
      </c>
      <c r="D334" s="39"/>
      <c r="E334" s="44">
        <v>18.094000000000001</v>
      </c>
      <c r="F334" s="34"/>
      <c r="G334" s="41"/>
      <c r="H334" s="36"/>
      <c r="I334" s="61"/>
    </row>
    <row r="335" spans="1:9" s="1" customFormat="1" ht="9.75" customHeight="1" x14ac:dyDescent="0.2">
      <c r="A335" s="8"/>
      <c r="B335" s="62" t="s">
        <v>42</v>
      </c>
      <c r="C335" s="191" t="s">
        <v>181</v>
      </c>
      <c r="D335" s="192"/>
      <c r="E335" s="192"/>
      <c r="F335" s="192"/>
      <c r="G335" s="192"/>
      <c r="H335" s="192"/>
      <c r="I335" s="193"/>
    </row>
    <row r="336" spans="1:9" s="18" customFormat="1" ht="11.25" customHeight="1" x14ac:dyDescent="0.2">
      <c r="A336" s="53"/>
      <c r="B336" s="54">
        <v>781</v>
      </c>
      <c r="C336" s="55" t="s">
        <v>447</v>
      </c>
      <c r="D336" s="56"/>
      <c r="E336" s="56"/>
      <c r="F336" s="57"/>
      <c r="G336" s="58">
        <f>SUM(G324:G335)</f>
        <v>45622.938069494841</v>
      </c>
      <c r="H336" s="59"/>
      <c r="I336" s="60">
        <f>SUM(I324:I335)</f>
        <v>1.0542082579999998</v>
      </c>
    </row>
    <row r="337" spans="1:9" s="18" customFormat="1" ht="11.25" customHeight="1" x14ac:dyDescent="0.2">
      <c r="A337" s="28"/>
      <c r="B337" s="29" t="s">
        <v>448</v>
      </c>
      <c r="C337" s="30" t="s">
        <v>449</v>
      </c>
      <c r="D337" s="27"/>
      <c r="E337" s="27"/>
      <c r="F337" s="31"/>
      <c r="G337" s="26"/>
      <c r="H337" s="32"/>
      <c r="I337" s="33"/>
    </row>
    <row r="338" spans="1:9" s="1" customFormat="1" ht="9.75" x14ac:dyDescent="0.2">
      <c r="A338" s="35">
        <f>A324+1</f>
        <v>121</v>
      </c>
      <c r="B338" s="37" t="s">
        <v>450</v>
      </c>
      <c r="C338" s="38" t="s">
        <v>451</v>
      </c>
      <c r="D338" s="39" t="s">
        <v>30</v>
      </c>
      <c r="E338" s="63">
        <v>125.864</v>
      </c>
      <c r="F338" s="42">
        <v>101.161418556</v>
      </c>
      <c r="G338" s="43">
        <f>E338*F338</f>
        <v>12732.580785132384</v>
      </c>
      <c r="H338" s="44">
        <v>0</v>
      </c>
      <c r="I338" s="45">
        <f>E338*H338</f>
        <v>0</v>
      </c>
    </row>
    <row r="339" spans="1:9" s="1" customFormat="1" ht="9.75" customHeight="1" x14ac:dyDescent="0.2">
      <c r="A339" s="8"/>
      <c r="B339" s="62" t="s">
        <v>42</v>
      </c>
      <c r="C339" s="191" t="s">
        <v>452</v>
      </c>
      <c r="D339" s="192"/>
      <c r="E339" s="192"/>
      <c r="F339" s="192"/>
      <c r="G339" s="192"/>
      <c r="H339" s="192"/>
      <c r="I339" s="193"/>
    </row>
    <row r="340" spans="1:9" s="1" customFormat="1" ht="9.75" x14ac:dyDescent="0.2">
      <c r="A340" s="34"/>
      <c r="B340" s="37"/>
      <c r="C340" s="38" t="s">
        <v>326</v>
      </c>
      <c r="D340" s="39"/>
      <c r="E340" s="44">
        <v>20.303999999999998</v>
      </c>
      <c r="F340" s="34"/>
      <c r="G340" s="41"/>
      <c r="H340" s="36"/>
      <c r="I340" s="61"/>
    </row>
    <row r="341" spans="1:9" s="1" customFormat="1" ht="9.75" customHeight="1" x14ac:dyDescent="0.2">
      <c r="A341" s="8"/>
      <c r="B341" s="62" t="s">
        <v>42</v>
      </c>
      <c r="C341" s="191" t="s">
        <v>453</v>
      </c>
      <c r="D341" s="192"/>
      <c r="E341" s="192"/>
      <c r="F341" s="192"/>
      <c r="G341" s="192"/>
      <c r="H341" s="192"/>
      <c r="I341" s="193"/>
    </row>
    <row r="342" spans="1:9" s="1" customFormat="1" ht="9.75" x14ac:dyDescent="0.2">
      <c r="A342" s="34"/>
      <c r="B342" s="37"/>
      <c r="C342" s="38" t="s">
        <v>284</v>
      </c>
      <c r="D342" s="39"/>
      <c r="E342" s="44">
        <v>33.840000000000003</v>
      </c>
      <c r="F342" s="34"/>
      <c r="G342" s="41"/>
      <c r="H342" s="36"/>
      <c r="I342" s="61"/>
    </row>
    <row r="343" spans="1:9" s="1" customFormat="1" ht="9.75" customHeight="1" x14ac:dyDescent="0.2">
      <c r="A343" s="8"/>
      <c r="B343" s="62" t="s">
        <v>42</v>
      </c>
      <c r="C343" s="191" t="s">
        <v>454</v>
      </c>
      <c r="D343" s="192"/>
      <c r="E343" s="192"/>
      <c r="F343" s="192"/>
      <c r="G343" s="192"/>
      <c r="H343" s="192"/>
      <c r="I343" s="193"/>
    </row>
    <row r="344" spans="1:9" s="1" customFormat="1" ht="9.75" x14ac:dyDescent="0.2">
      <c r="A344" s="34"/>
      <c r="B344" s="37"/>
      <c r="C344" s="38" t="s">
        <v>292</v>
      </c>
      <c r="D344" s="39"/>
      <c r="E344" s="44">
        <v>46.800000000000004</v>
      </c>
      <c r="F344" s="34"/>
      <c r="G344" s="41"/>
      <c r="H344" s="36"/>
      <c r="I344" s="61"/>
    </row>
    <row r="345" spans="1:9" s="1" customFormat="1" ht="9.75" customHeight="1" x14ac:dyDescent="0.2">
      <c r="A345" s="8"/>
      <c r="B345" s="62" t="s">
        <v>42</v>
      </c>
      <c r="C345" s="191" t="s">
        <v>455</v>
      </c>
      <c r="D345" s="192"/>
      <c r="E345" s="192"/>
      <c r="F345" s="192"/>
      <c r="G345" s="192"/>
      <c r="H345" s="192"/>
      <c r="I345" s="193"/>
    </row>
    <row r="346" spans="1:9" s="1" customFormat="1" ht="9.75" x14ac:dyDescent="0.2">
      <c r="A346" s="34"/>
      <c r="B346" s="37"/>
      <c r="C346" s="38" t="s">
        <v>288</v>
      </c>
      <c r="D346" s="39"/>
      <c r="E346" s="44">
        <v>5.120000000000001</v>
      </c>
      <c r="F346" s="34"/>
      <c r="G346" s="41"/>
      <c r="H346" s="36"/>
      <c r="I346" s="61"/>
    </row>
    <row r="347" spans="1:9" s="1" customFormat="1" ht="9.75" customHeight="1" x14ac:dyDescent="0.2">
      <c r="A347" s="8"/>
      <c r="B347" s="62" t="s">
        <v>42</v>
      </c>
      <c r="C347" s="191" t="s">
        <v>456</v>
      </c>
      <c r="D347" s="192"/>
      <c r="E347" s="192"/>
      <c r="F347" s="192"/>
      <c r="G347" s="192"/>
      <c r="H347" s="192"/>
      <c r="I347" s="193"/>
    </row>
    <row r="348" spans="1:9" s="1" customFormat="1" ht="9.75" x14ac:dyDescent="0.2">
      <c r="A348" s="34"/>
      <c r="B348" s="37"/>
      <c r="C348" s="38" t="s">
        <v>457</v>
      </c>
      <c r="D348" s="39"/>
      <c r="E348" s="44">
        <v>19.8</v>
      </c>
      <c r="F348" s="34"/>
      <c r="G348" s="41"/>
      <c r="H348" s="36"/>
      <c r="I348" s="61"/>
    </row>
    <row r="349" spans="1:9" s="1" customFormat="1" ht="9.75" customHeight="1" x14ac:dyDescent="0.2">
      <c r="A349" s="8"/>
      <c r="B349" s="62" t="s">
        <v>42</v>
      </c>
      <c r="C349" s="191" t="s">
        <v>458</v>
      </c>
      <c r="D349" s="192"/>
      <c r="E349" s="192"/>
      <c r="F349" s="192"/>
      <c r="G349" s="192"/>
      <c r="H349" s="192"/>
      <c r="I349" s="193"/>
    </row>
    <row r="350" spans="1:9" s="18" customFormat="1" ht="11.25" customHeight="1" x14ac:dyDescent="0.2">
      <c r="A350" s="53"/>
      <c r="B350" s="54">
        <v>783</v>
      </c>
      <c r="C350" s="55" t="s">
        <v>459</v>
      </c>
      <c r="D350" s="56"/>
      <c r="E350" s="56"/>
      <c r="F350" s="57"/>
      <c r="G350" s="58">
        <f>SUM(G338:G349)</f>
        <v>12732.580785132384</v>
      </c>
      <c r="H350" s="59"/>
      <c r="I350" s="60">
        <f>SUM(I338:I349)</f>
        <v>0</v>
      </c>
    </row>
    <row r="351" spans="1:9" s="18" customFormat="1" ht="11.25" customHeight="1" x14ac:dyDescent="0.2">
      <c r="A351" s="28"/>
      <c r="B351" s="29" t="s">
        <v>460</v>
      </c>
      <c r="C351" s="30" t="s">
        <v>461</v>
      </c>
      <c r="D351" s="27"/>
      <c r="E351" s="27"/>
      <c r="F351" s="31"/>
      <c r="G351" s="26"/>
      <c r="H351" s="32"/>
      <c r="I351" s="33"/>
    </row>
    <row r="352" spans="1:9" s="1" customFormat="1" ht="9.75" x14ac:dyDescent="0.2">
      <c r="A352" s="35">
        <f>A338+1</f>
        <v>122</v>
      </c>
      <c r="B352" s="37" t="s">
        <v>462</v>
      </c>
      <c r="C352" s="38" t="s">
        <v>463</v>
      </c>
      <c r="D352" s="39" t="s">
        <v>30</v>
      </c>
      <c r="E352" s="63">
        <v>358.83899999999994</v>
      </c>
      <c r="F352" s="42">
        <v>42.810283065999997</v>
      </c>
      <c r="G352" s="43">
        <f>E352*F352</f>
        <v>15361.999165120371</v>
      </c>
      <c r="H352" s="44">
        <v>0</v>
      </c>
      <c r="I352" s="45">
        <f>E352*H352</f>
        <v>0</v>
      </c>
    </row>
    <row r="353" spans="1:9" s="1" customFormat="1" ht="9.75" customHeight="1" x14ac:dyDescent="0.2">
      <c r="A353" s="8"/>
      <c r="B353" s="62" t="s">
        <v>42</v>
      </c>
      <c r="C353" s="191" t="s">
        <v>464</v>
      </c>
      <c r="D353" s="192"/>
      <c r="E353" s="192"/>
      <c r="F353" s="192"/>
      <c r="G353" s="192"/>
      <c r="H353" s="192"/>
      <c r="I353" s="193"/>
    </row>
    <row r="354" spans="1:9" s="1" customFormat="1" ht="9.75" x14ac:dyDescent="0.2">
      <c r="A354" s="34"/>
      <c r="B354" s="37"/>
      <c r="C354" s="38">
        <v>1.3</v>
      </c>
      <c r="D354" s="39"/>
      <c r="E354" s="44">
        <v>212.53</v>
      </c>
      <c r="F354" s="34"/>
      <c r="G354" s="41"/>
      <c r="H354" s="36"/>
      <c r="I354" s="61"/>
    </row>
    <row r="355" spans="1:9" s="1" customFormat="1" ht="9.75" customHeight="1" x14ac:dyDescent="0.2">
      <c r="A355" s="8"/>
      <c r="B355" s="62" t="s">
        <v>42</v>
      </c>
      <c r="C355" s="191" t="s">
        <v>465</v>
      </c>
      <c r="D355" s="192"/>
      <c r="E355" s="192"/>
      <c r="F355" s="192"/>
      <c r="G355" s="192"/>
      <c r="H355" s="192"/>
      <c r="I355" s="193"/>
    </row>
    <row r="356" spans="1:9" s="1" customFormat="1" ht="9.75" x14ac:dyDescent="0.2">
      <c r="A356" s="34"/>
      <c r="B356" s="37"/>
      <c r="C356" s="38" t="s">
        <v>466</v>
      </c>
      <c r="D356" s="39"/>
      <c r="E356" s="36"/>
      <c r="F356" s="34"/>
      <c r="G356" s="41"/>
      <c r="H356" s="36"/>
      <c r="I356" s="61"/>
    </row>
    <row r="357" spans="1:9" s="1" customFormat="1" ht="9.75" x14ac:dyDescent="0.2">
      <c r="A357" s="34"/>
      <c r="B357" s="37"/>
      <c r="C357" s="38" t="s">
        <v>467</v>
      </c>
      <c r="D357" s="39"/>
      <c r="E357" s="44">
        <v>13.2415</v>
      </c>
      <c r="F357" s="34"/>
      <c r="G357" s="41"/>
      <c r="H357" s="36"/>
      <c r="I357" s="61"/>
    </row>
    <row r="358" spans="1:9" s="1" customFormat="1" ht="9.75" customHeight="1" x14ac:dyDescent="0.2">
      <c r="A358" s="8"/>
      <c r="B358" s="62" t="s">
        <v>42</v>
      </c>
      <c r="C358" s="191" t="s">
        <v>468</v>
      </c>
      <c r="D358" s="192"/>
      <c r="E358" s="192"/>
      <c r="F358" s="192"/>
      <c r="G358" s="192"/>
      <c r="H358" s="192"/>
      <c r="I358" s="193"/>
    </row>
    <row r="359" spans="1:9" s="1" customFormat="1" ht="9.75" x14ac:dyDescent="0.2">
      <c r="A359" s="34"/>
      <c r="B359" s="37"/>
      <c r="C359" s="38" t="s">
        <v>469</v>
      </c>
      <c r="D359" s="39"/>
      <c r="E359" s="44">
        <v>77.406500000000008</v>
      </c>
      <c r="F359" s="34"/>
      <c r="G359" s="41"/>
      <c r="H359" s="36"/>
      <c r="I359" s="61"/>
    </row>
    <row r="360" spans="1:9" s="1" customFormat="1" ht="9.75" customHeight="1" x14ac:dyDescent="0.2">
      <c r="A360" s="8"/>
      <c r="B360" s="62" t="s">
        <v>42</v>
      </c>
      <c r="C360" s="191" t="s">
        <v>470</v>
      </c>
      <c r="D360" s="192"/>
      <c r="E360" s="192"/>
      <c r="F360" s="192"/>
      <c r="G360" s="192"/>
      <c r="H360" s="192"/>
      <c r="I360" s="193"/>
    </row>
    <row r="361" spans="1:9" s="1" customFormat="1" ht="9.75" x14ac:dyDescent="0.2">
      <c r="A361" s="34"/>
      <c r="B361" s="37"/>
      <c r="C361" s="38" t="s">
        <v>471</v>
      </c>
      <c r="D361" s="39"/>
      <c r="E361" s="36"/>
      <c r="F361" s="34"/>
      <c r="G361" s="41"/>
      <c r="H361" s="36"/>
      <c r="I361" s="61"/>
    </row>
    <row r="362" spans="1:9" s="1" customFormat="1" ht="9.75" x14ac:dyDescent="0.2">
      <c r="A362" s="34"/>
      <c r="B362" s="37"/>
      <c r="C362" s="38" t="s">
        <v>467</v>
      </c>
      <c r="D362" s="39"/>
      <c r="E362" s="44">
        <v>11.5</v>
      </c>
      <c r="F362" s="34"/>
      <c r="G362" s="41"/>
      <c r="H362" s="36"/>
      <c r="I362" s="61"/>
    </row>
    <row r="363" spans="1:9" s="1" customFormat="1" ht="9.75" customHeight="1" x14ac:dyDescent="0.2">
      <c r="A363" s="8"/>
      <c r="B363" s="62" t="s">
        <v>42</v>
      </c>
      <c r="C363" s="191" t="s">
        <v>472</v>
      </c>
      <c r="D363" s="192"/>
      <c r="E363" s="192"/>
      <c r="F363" s="192"/>
      <c r="G363" s="192"/>
      <c r="H363" s="192"/>
      <c r="I363" s="193"/>
    </row>
    <row r="364" spans="1:9" s="1" customFormat="1" ht="9.75" x14ac:dyDescent="0.2">
      <c r="A364" s="34"/>
      <c r="B364" s="37"/>
      <c r="C364" s="38" t="s">
        <v>469</v>
      </c>
      <c r="D364" s="39"/>
      <c r="E364" s="44">
        <v>44.16</v>
      </c>
      <c r="F364" s="34"/>
      <c r="G364" s="41"/>
      <c r="H364" s="36"/>
      <c r="I364" s="61"/>
    </row>
    <row r="365" spans="1:9" s="1" customFormat="1" ht="9.75" customHeight="1" x14ac:dyDescent="0.2">
      <c r="A365" s="8"/>
      <c r="B365" s="62" t="s">
        <v>42</v>
      </c>
      <c r="C365" s="191" t="s">
        <v>473</v>
      </c>
      <c r="D365" s="192"/>
      <c r="E365" s="192"/>
      <c r="F365" s="192"/>
      <c r="G365" s="192"/>
      <c r="H365" s="192"/>
      <c r="I365" s="193"/>
    </row>
    <row r="366" spans="1:9" s="18" customFormat="1" ht="11.25" customHeight="1" thickBot="1" x14ac:dyDescent="0.25">
      <c r="A366" s="46"/>
      <c r="B366" s="48">
        <v>784</v>
      </c>
      <c r="C366" s="49" t="s">
        <v>474</v>
      </c>
      <c r="D366" s="47"/>
      <c r="E366" s="47"/>
      <c r="F366" s="50"/>
      <c r="G366" s="65">
        <f>SUM(G352:G365)</f>
        <v>15361.999165120371</v>
      </c>
      <c r="H366" s="51"/>
      <c r="I366" s="52">
        <f>SUM(I352:I365)</f>
        <v>0</v>
      </c>
    </row>
    <row r="367" spans="1:9" ht="13.5" thickBot="1" x14ac:dyDescent="0.25">
      <c r="A367" s="66"/>
      <c r="B367" s="66"/>
      <c r="C367" s="66"/>
      <c r="D367" s="66"/>
      <c r="E367" s="66"/>
      <c r="F367" s="66"/>
      <c r="G367" s="66"/>
      <c r="H367" s="66"/>
      <c r="I367" s="66"/>
    </row>
    <row r="368" spans="1:9" s="1" customFormat="1" ht="10.5" customHeight="1" thickTop="1" x14ac:dyDescent="0.2">
      <c r="A368" s="4" t="s">
        <v>5</v>
      </c>
      <c r="B368" s="185" t="s">
        <v>9</v>
      </c>
      <c r="C368" s="185" t="s">
        <v>11</v>
      </c>
      <c r="D368" s="185" t="s">
        <v>13</v>
      </c>
      <c r="E368" s="185" t="s">
        <v>15</v>
      </c>
      <c r="F368" s="186" t="s">
        <v>17</v>
      </c>
      <c r="G368" s="187"/>
      <c r="H368" s="188" t="s">
        <v>22</v>
      </c>
      <c r="I368" s="189"/>
    </row>
    <row r="369" spans="1:9" s="1" customFormat="1" ht="9.75" customHeight="1" x14ac:dyDescent="0.2">
      <c r="A369" s="5" t="s">
        <v>6</v>
      </c>
      <c r="B369" s="133"/>
      <c r="C369" s="133"/>
      <c r="D369" s="133"/>
      <c r="E369" s="133"/>
      <c r="F369" s="131"/>
      <c r="G369" s="126"/>
      <c r="H369" s="133"/>
      <c r="I369" s="190"/>
    </row>
    <row r="370" spans="1:9" s="1" customFormat="1" ht="9.75" customHeight="1" x14ac:dyDescent="0.2">
      <c r="A370" s="5" t="s">
        <v>7</v>
      </c>
      <c r="B370" s="133"/>
      <c r="C370" s="133"/>
      <c r="D370" s="133"/>
      <c r="E370" s="133"/>
      <c r="F370" s="9" t="s">
        <v>18</v>
      </c>
      <c r="G370" s="11" t="s">
        <v>20</v>
      </c>
      <c r="H370" s="13" t="s">
        <v>18</v>
      </c>
      <c r="I370" s="15" t="s">
        <v>20</v>
      </c>
    </row>
    <row r="371" spans="1:9" s="1" customFormat="1" ht="10.5" customHeight="1" thickBot="1" x14ac:dyDescent="0.25">
      <c r="A371" s="6" t="s">
        <v>8</v>
      </c>
      <c r="B371" s="7" t="s">
        <v>10</v>
      </c>
      <c r="C371" s="7" t="s">
        <v>12</v>
      </c>
      <c r="D371" s="7" t="s">
        <v>14</v>
      </c>
      <c r="E371" s="7" t="s">
        <v>16</v>
      </c>
      <c r="F371" s="10" t="s">
        <v>19</v>
      </c>
      <c r="G371" s="12" t="s">
        <v>21</v>
      </c>
      <c r="H371" s="14" t="s">
        <v>23</v>
      </c>
      <c r="I371" s="16" t="s">
        <v>24</v>
      </c>
    </row>
    <row r="372" spans="1:9" s="18" customFormat="1" ht="12" customHeight="1" thickTop="1" x14ac:dyDescent="0.2">
      <c r="A372" s="20"/>
      <c r="B372" s="19"/>
      <c r="C372" s="21" t="s">
        <v>475</v>
      </c>
      <c r="D372" s="19"/>
      <c r="E372" s="19"/>
      <c r="F372" s="22"/>
      <c r="H372" s="23"/>
      <c r="I372" s="24"/>
    </row>
    <row r="373" spans="1:9" s="18" customFormat="1" ht="11.25" customHeight="1" x14ac:dyDescent="0.2">
      <c r="A373" s="28"/>
      <c r="B373" s="29" t="s">
        <v>476</v>
      </c>
      <c r="C373" s="30" t="s">
        <v>477</v>
      </c>
      <c r="D373" s="27"/>
      <c r="E373" s="27"/>
      <c r="F373" s="31"/>
      <c r="G373" s="26"/>
      <c r="H373" s="32"/>
      <c r="I373" s="33"/>
    </row>
    <row r="374" spans="1:9" s="1" customFormat="1" ht="9.75" x14ac:dyDescent="0.2">
      <c r="A374" s="35">
        <f>A352+1</f>
        <v>123</v>
      </c>
      <c r="B374" s="37" t="s">
        <v>478</v>
      </c>
      <c r="C374" s="38" t="s">
        <v>479</v>
      </c>
      <c r="D374" s="39" t="s">
        <v>157</v>
      </c>
      <c r="E374" s="40">
        <v>1</v>
      </c>
      <c r="F374" s="42">
        <v>0</v>
      </c>
      <c r="G374" s="43">
        <f>E374*F374</f>
        <v>0</v>
      </c>
      <c r="H374" s="44">
        <v>0</v>
      </c>
      <c r="I374" s="45">
        <f>E374*H374</f>
        <v>0</v>
      </c>
    </row>
    <row r="375" spans="1:9" s="18" customFormat="1" ht="11.25" customHeight="1" x14ac:dyDescent="0.2">
      <c r="A375" s="53"/>
      <c r="B375" s="54">
        <v>722</v>
      </c>
      <c r="C375" s="55" t="s">
        <v>480</v>
      </c>
      <c r="D375" s="56"/>
      <c r="E375" s="56"/>
      <c r="F375" s="57"/>
      <c r="G375" s="58">
        <f>SUM(G374:G374)</f>
        <v>0</v>
      </c>
      <c r="H375" s="59"/>
      <c r="I375" s="60">
        <f>SUM(I374:I374)</f>
        <v>0</v>
      </c>
    </row>
    <row r="376" spans="1:9" s="18" customFormat="1" ht="11.25" customHeight="1" x14ac:dyDescent="0.2">
      <c r="A376" s="28"/>
      <c r="B376" s="29" t="s">
        <v>481</v>
      </c>
      <c r="C376" s="30" t="s">
        <v>482</v>
      </c>
      <c r="D376" s="27"/>
      <c r="E376" s="27"/>
      <c r="F376" s="31"/>
      <c r="G376" s="26"/>
      <c r="H376" s="32"/>
      <c r="I376" s="33"/>
    </row>
    <row r="377" spans="1:9" s="1" customFormat="1" ht="9.75" x14ac:dyDescent="0.2">
      <c r="A377" s="35">
        <f>A374+1</f>
        <v>124</v>
      </c>
      <c r="B377" s="37" t="s">
        <v>483</v>
      </c>
      <c r="C377" s="38" t="s">
        <v>484</v>
      </c>
      <c r="D377" s="39" t="s">
        <v>393</v>
      </c>
      <c r="E377" s="40">
        <v>1</v>
      </c>
      <c r="F377" s="42">
        <v>0</v>
      </c>
      <c r="G377" s="43">
        <f>E377*F377</f>
        <v>0</v>
      </c>
      <c r="H377" s="44">
        <v>0</v>
      </c>
      <c r="I377" s="45">
        <f>E377*H377</f>
        <v>0</v>
      </c>
    </row>
    <row r="378" spans="1:9" s="18" customFormat="1" ht="11.25" customHeight="1" x14ac:dyDescent="0.2">
      <c r="A378" s="53"/>
      <c r="B378" s="54">
        <v>723</v>
      </c>
      <c r="C378" s="55" t="s">
        <v>485</v>
      </c>
      <c r="D378" s="56"/>
      <c r="E378" s="56"/>
      <c r="F378" s="57"/>
      <c r="G378" s="58">
        <f>SUM(G377:G377)</f>
        <v>0</v>
      </c>
      <c r="H378" s="59"/>
      <c r="I378" s="60">
        <f>SUM(I377:I377)</f>
        <v>0</v>
      </c>
    </row>
    <row r="379" spans="1:9" s="18" customFormat="1" ht="11.25" customHeight="1" x14ac:dyDescent="0.2">
      <c r="A379" s="28"/>
      <c r="B379" s="29" t="s">
        <v>486</v>
      </c>
      <c r="C379" s="30" t="s">
        <v>487</v>
      </c>
      <c r="D379" s="27"/>
      <c r="E379" s="27"/>
      <c r="F379" s="31"/>
      <c r="G379" s="26"/>
      <c r="H379" s="32"/>
      <c r="I379" s="33"/>
    </row>
    <row r="380" spans="1:9" s="1" customFormat="1" ht="9.75" x14ac:dyDescent="0.2">
      <c r="A380" s="35">
        <f>A377+1</f>
        <v>125</v>
      </c>
      <c r="B380" s="37" t="s">
        <v>488</v>
      </c>
      <c r="C380" s="38" t="s">
        <v>489</v>
      </c>
      <c r="D380" s="39" t="s">
        <v>393</v>
      </c>
      <c r="E380" s="40">
        <v>1</v>
      </c>
      <c r="F380" s="42">
        <v>0</v>
      </c>
      <c r="G380" s="43">
        <f>E380*F380</f>
        <v>0</v>
      </c>
      <c r="H380" s="44">
        <v>4.9859999999999998E-4</v>
      </c>
      <c r="I380" s="45">
        <f>E380*H380</f>
        <v>4.9859999999999998E-4</v>
      </c>
    </row>
    <row r="381" spans="1:9" s="18" customFormat="1" ht="11.25" customHeight="1" thickBot="1" x14ac:dyDescent="0.25">
      <c r="A381" s="46"/>
      <c r="B381" s="48">
        <v>731</v>
      </c>
      <c r="C381" s="49" t="s">
        <v>490</v>
      </c>
      <c r="D381" s="47"/>
      <c r="E381" s="47"/>
      <c r="F381" s="50"/>
      <c r="G381" s="65">
        <f>SUM(G380:G380)</f>
        <v>0</v>
      </c>
      <c r="H381" s="51"/>
      <c r="I381" s="52">
        <f>SUM(I380:I380)</f>
        <v>4.9859999999999998E-4</v>
      </c>
    </row>
    <row r="382" spans="1:9" ht="13.5" thickBot="1" x14ac:dyDescent="0.25">
      <c r="A382" s="66"/>
      <c r="B382" s="66"/>
      <c r="C382" s="66"/>
      <c r="D382" s="66"/>
      <c r="E382" s="66"/>
      <c r="F382" s="66"/>
      <c r="G382" s="66"/>
      <c r="H382" s="66"/>
      <c r="I382" s="66"/>
    </row>
    <row r="383" spans="1:9" s="1" customFormat="1" ht="10.5" customHeight="1" thickTop="1" x14ac:dyDescent="0.2">
      <c r="A383" s="4" t="s">
        <v>5</v>
      </c>
      <c r="B383" s="185" t="s">
        <v>9</v>
      </c>
      <c r="C383" s="185" t="s">
        <v>11</v>
      </c>
      <c r="D383" s="185" t="s">
        <v>13</v>
      </c>
      <c r="E383" s="185" t="s">
        <v>15</v>
      </c>
      <c r="F383" s="186" t="s">
        <v>17</v>
      </c>
      <c r="G383" s="187"/>
      <c r="H383" s="188" t="s">
        <v>22</v>
      </c>
      <c r="I383" s="189"/>
    </row>
    <row r="384" spans="1:9" s="1" customFormat="1" ht="9.75" customHeight="1" x14ac:dyDescent="0.2">
      <c r="A384" s="5" t="s">
        <v>6</v>
      </c>
      <c r="B384" s="133"/>
      <c r="C384" s="133"/>
      <c r="D384" s="133"/>
      <c r="E384" s="133"/>
      <c r="F384" s="131"/>
      <c r="G384" s="126"/>
      <c r="H384" s="133"/>
      <c r="I384" s="190"/>
    </row>
    <row r="385" spans="1:9" s="1" customFormat="1" ht="9.75" customHeight="1" x14ac:dyDescent="0.2">
      <c r="A385" s="5" t="s">
        <v>7</v>
      </c>
      <c r="B385" s="133"/>
      <c r="C385" s="133"/>
      <c r="D385" s="133"/>
      <c r="E385" s="133"/>
      <c r="F385" s="9" t="s">
        <v>18</v>
      </c>
      <c r="G385" s="11" t="s">
        <v>20</v>
      </c>
      <c r="H385" s="13" t="s">
        <v>18</v>
      </c>
      <c r="I385" s="15" t="s">
        <v>20</v>
      </c>
    </row>
    <row r="386" spans="1:9" s="1" customFormat="1" ht="10.5" customHeight="1" thickBot="1" x14ac:dyDescent="0.25">
      <c r="A386" s="6" t="s">
        <v>8</v>
      </c>
      <c r="B386" s="7" t="s">
        <v>10</v>
      </c>
      <c r="C386" s="7" t="s">
        <v>12</v>
      </c>
      <c r="D386" s="7" t="s">
        <v>14</v>
      </c>
      <c r="E386" s="7" t="s">
        <v>16</v>
      </c>
      <c r="F386" s="10" t="s">
        <v>19</v>
      </c>
      <c r="G386" s="12" t="s">
        <v>21</v>
      </c>
      <c r="H386" s="14" t="s">
        <v>23</v>
      </c>
      <c r="I386" s="16" t="s">
        <v>24</v>
      </c>
    </row>
    <row r="387" spans="1:9" s="18" customFormat="1" ht="12" customHeight="1" thickTop="1" x14ac:dyDescent="0.2">
      <c r="A387" s="20"/>
      <c r="B387" s="19"/>
      <c r="C387" s="21" t="s">
        <v>491</v>
      </c>
      <c r="D387" s="19"/>
      <c r="E387" s="19"/>
      <c r="F387" s="22"/>
      <c r="H387" s="23"/>
      <c r="I387" s="24"/>
    </row>
    <row r="388" spans="1:9" s="18" customFormat="1" ht="11.25" customHeight="1" x14ac:dyDescent="0.2">
      <c r="A388" s="28"/>
      <c r="B388" s="29" t="s">
        <v>492</v>
      </c>
      <c r="C388" s="30" t="s">
        <v>493</v>
      </c>
      <c r="D388" s="27"/>
      <c r="E388" s="27"/>
      <c r="F388" s="31"/>
      <c r="G388" s="26"/>
      <c r="H388" s="32"/>
      <c r="I388" s="33"/>
    </row>
    <row r="389" spans="1:9" s="1" customFormat="1" ht="9.75" x14ac:dyDescent="0.2">
      <c r="A389" s="35">
        <f>A380+1</f>
        <v>126</v>
      </c>
      <c r="B389" s="37" t="s">
        <v>494</v>
      </c>
      <c r="C389" s="38" t="s">
        <v>495</v>
      </c>
      <c r="D389" s="39" t="s">
        <v>157</v>
      </c>
      <c r="E389" s="40">
        <v>1</v>
      </c>
      <c r="F389" s="42">
        <v>0</v>
      </c>
      <c r="G389" s="43">
        <f>E389*F389</f>
        <v>0</v>
      </c>
      <c r="H389" s="44">
        <v>0</v>
      </c>
      <c r="I389" s="45">
        <f>E389*H389</f>
        <v>0</v>
      </c>
    </row>
    <row r="390" spans="1:9" s="18" customFormat="1" ht="11.25" customHeight="1" thickBot="1" x14ac:dyDescent="0.25">
      <c r="A390" s="46"/>
      <c r="B390" s="48" t="s">
        <v>496</v>
      </c>
      <c r="C390" s="49" t="s">
        <v>497</v>
      </c>
      <c r="D390" s="47"/>
      <c r="E390" s="47"/>
      <c r="F390" s="50"/>
      <c r="G390" s="65">
        <f>SUM(G389:G389)</f>
        <v>0</v>
      </c>
      <c r="H390" s="51"/>
      <c r="I390" s="52">
        <f>SUM(I389:I389)</f>
        <v>0</v>
      </c>
    </row>
    <row r="391" spans="1:9" ht="13.5" thickBot="1" x14ac:dyDescent="0.25">
      <c r="A391" s="66"/>
      <c r="B391" s="66"/>
      <c r="C391" s="66"/>
      <c r="D391" s="66"/>
      <c r="E391" s="66"/>
      <c r="F391" s="66"/>
      <c r="G391" s="66"/>
      <c r="H391" s="66"/>
      <c r="I391" s="66"/>
    </row>
    <row r="392" spans="1:9" ht="13.5" thickBot="1" x14ac:dyDescent="0.25">
      <c r="A392" s="68"/>
      <c r="B392" s="69"/>
      <c r="C392" s="71" t="s">
        <v>498</v>
      </c>
      <c r="D392" s="70"/>
      <c r="E392" s="70"/>
      <c r="F392" s="70"/>
      <c r="G392" s="70"/>
      <c r="H392" s="184">
        <f>'KRYCÍ LIST'!C19</f>
        <v>1473275.4229341303</v>
      </c>
      <c r="I392" s="163"/>
    </row>
  </sheetData>
  <mergeCells count="153">
    <mergeCell ref="A4:I4"/>
    <mergeCell ref="B6:B8"/>
    <mergeCell ref="C6:C8"/>
    <mergeCell ref="D6:D8"/>
    <mergeCell ref="E6:E8"/>
    <mergeCell ref="F6:G7"/>
    <mergeCell ref="H6:I7"/>
    <mergeCell ref="C44:I44"/>
    <mergeCell ref="C46:I46"/>
    <mergeCell ref="C48:I48"/>
    <mergeCell ref="C52:I52"/>
    <mergeCell ref="C54:I54"/>
    <mergeCell ref="C56:I56"/>
    <mergeCell ref="C20:I20"/>
    <mergeCell ref="C22:I22"/>
    <mergeCell ref="C24:I24"/>
    <mergeCell ref="C26:I26"/>
    <mergeCell ref="C31:I31"/>
    <mergeCell ref="C34:I34"/>
    <mergeCell ref="C70:I70"/>
    <mergeCell ref="C72:I72"/>
    <mergeCell ref="C76:I76"/>
    <mergeCell ref="C80:I80"/>
    <mergeCell ref="C84:I84"/>
    <mergeCell ref="C86:I86"/>
    <mergeCell ref="C58:I58"/>
    <mergeCell ref="C60:I60"/>
    <mergeCell ref="C62:I62"/>
    <mergeCell ref="C64:I64"/>
    <mergeCell ref="C66:I66"/>
    <mergeCell ref="C68:I68"/>
    <mergeCell ref="C104:I104"/>
    <mergeCell ref="C106:I106"/>
    <mergeCell ref="C108:I108"/>
    <mergeCell ref="C110:I110"/>
    <mergeCell ref="C112:I112"/>
    <mergeCell ref="C114:I114"/>
    <mergeCell ref="C91:I91"/>
    <mergeCell ref="C93:I93"/>
    <mergeCell ref="C95:I95"/>
    <mergeCell ref="C98:I98"/>
    <mergeCell ref="C100:I100"/>
    <mergeCell ref="C102:I102"/>
    <mergeCell ref="C128:I128"/>
    <mergeCell ref="C130:I130"/>
    <mergeCell ref="C132:I132"/>
    <mergeCell ref="C134:I134"/>
    <mergeCell ref="C136:I136"/>
    <mergeCell ref="C138:I138"/>
    <mergeCell ref="C116:I116"/>
    <mergeCell ref="C118:I118"/>
    <mergeCell ref="C120:I120"/>
    <mergeCell ref="C122:I122"/>
    <mergeCell ref="C124:I124"/>
    <mergeCell ref="C126:I126"/>
    <mergeCell ref="C154:I154"/>
    <mergeCell ref="C158:I158"/>
    <mergeCell ref="C160:I160"/>
    <mergeCell ref="C162:I162"/>
    <mergeCell ref="C164:I164"/>
    <mergeCell ref="C168:I168"/>
    <mergeCell ref="C143:I143"/>
    <mergeCell ref="B146:B148"/>
    <mergeCell ref="C146:C148"/>
    <mergeCell ref="D146:D148"/>
    <mergeCell ref="E146:E148"/>
    <mergeCell ref="F146:G147"/>
    <mergeCell ref="H146:I147"/>
    <mergeCell ref="C182:I182"/>
    <mergeCell ref="C184:I184"/>
    <mergeCell ref="C186:I186"/>
    <mergeCell ref="C188:I188"/>
    <mergeCell ref="C190:I190"/>
    <mergeCell ref="C192:I192"/>
    <mergeCell ref="C170:I170"/>
    <mergeCell ref="C172:I172"/>
    <mergeCell ref="C174:I174"/>
    <mergeCell ref="C176:I176"/>
    <mergeCell ref="C178:I178"/>
    <mergeCell ref="C180:I180"/>
    <mergeCell ref="C212:I212"/>
    <mergeCell ref="C218:I218"/>
    <mergeCell ref="C222:I222"/>
    <mergeCell ref="C224:I224"/>
    <mergeCell ref="C226:I226"/>
    <mergeCell ref="C228:I228"/>
    <mergeCell ref="C194:I194"/>
    <mergeCell ref="C196:I196"/>
    <mergeCell ref="C200:I200"/>
    <mergeCell ref="C203:I203"/>
    <mergeCell ref="C206:I206"/>
    <mergeCell ref="C208:I208"/>
    <mergeCell ref="C244:I244"/>
    <mergeCell ref="C246:I246"/>
    <mergeCell ref="C248:I248"/>
    <mergeCell ref="C250:I250"/>
    <mergeCell ref="C254:I254"/>
    <mergeCell ref="C256:I256"/>
    <mergeCell ref="C230:I230"/>
    <mergeCell ref="C232:I232"/>
    <mergeCell ref="C234:I234"/>
    <mergeCell ref="C236:I236"/>
    <mergeCell ref="C238:I238"/>
    <mergeCell ref="C242:I242"/>
    <mergeCell ref="C275:I275"/>
    <mergeCell ref="C277:I277"/>
    <mergeCell ref="C280:I280"/>
    <mergeCell ref="C282:I282"/>
    <mergeCell ref="C303:I303"/>
    <mergeCell ref="C305:I305"/>
    <mergeCell ref="C258:I258"/>
    <mergeCell ref="C260:I260"/>
    <mergeCell ref="C262:I262"/>
    <mergeCell ref="C264:I264"/>
    <mergeCell ref="C268:I268"/>
    <mergeCell ref="C270:I270"/>
    <mergeCell ref="C325:I325"/>
    <mergeCell ref="C327:I327"/>
    <mergeCell ref="C329:I329"/>
    <mergeCell ref="C331:I331"/>
    <mergeCell ref="C333:I333"/>
    <mergeCell ref="C335:I335"/>
    <mergeCell ref="C307:I307"/>
    <mergeCell ref="C309:I309"/>
    <mergeCell ref="C311:I311"/>
    <mergeCell ref="C315:I315"/>
    <mergeCell ref="C317:I317"/>
    <mergeCell ref="C321:I321"/>
    <mergeCell ref="C353:I353"/>
    <mergeCell ref="C355:I355"/>
    <mergeCell ref="C358:I358"/>
    <mergeCell ref="C360:I360"/>
    <mergeCell ref="C363:I363"/>
    <mergeCell ref="C365:I365"/>
    <mergeCell ref="C339:I339"/>
    <mergeCell ref="C341:I341"/>
    <mergeCell ref="C343:I343"/>
    <mergeCell ref="C345:I345"/>
    <mergeCell ref="C347:I347"/>
    <mergeCell ref="C349:I349"/>
    <mergeCell ref="H392:I392"/>
    <mergeCell ref="B383:B385"/>
    <mergeCell ref="C383:C385"/>
    <mergeCell ref="D383:D385"/>
    <mergeCell ref="E383:E385"/>
    <mergeCell ref="F383:G384"/>
    <mergeCell ref="H383:I384"/>
    <mergeCell ref="B368:B370"/>
    <mergeCell ref="C368:C370"/>
    <mergeCell ref="D368:D370"/>
    <mergeCell ref="E368:E370"/>
    <mergeCell ref="F368:G369"/>
    <mergeCell ref="H368:I369"/>
  </mergeCells>
  <printOptions horizontalCentered="1"/>
  <pageMargins left="0.7" right="0.7" top="0.78740157499999996" bottom="0.78740157499999996" header="0.3" footer="0.3"/>
  <pageSetup paperSize="9" orientation="landscape" horizontalDpi="4294967293" verticalDpi="0" r:id="rId1"/>
  <headerFooter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</vt:lpstr>
      <vt:lpstr>REKAPITULACE</vt:lpstr>
      <vt:lpstr>ROZPOČET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</dc:creator>
  <cp:lastModifiedBy>Andrlová Dagmar</cp:lastModifiedBy>
  <dcterms:created xsi:type="dcterms:W3CDTF">2017-07-12T12:12:04Z</dcterms:created>
  <dcterms:modified xsi:type="dcterms:W3CDTF">2017-09-01T08:38:06Z</dcterms:modified>
</cp:coreProperties>
</file>