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3 Rozpočty MČ na web\"/>
    </mc:Choice>
  </mc:AlternateContent>
  <bookViews>
    <workbookView xWindow="0" yWindow="0" windowWidth="25815" windowHeight="12435"/>
  </bookViews>
  <sheets>
    <sheet name="Kunratice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4" l="1"/>
  <c r="J10" i="14"/>
  <c r="K10" i="14" s="1"/>
  <c r="L10" i="14" s="1"/>
  <c r="I10" i="14"/>
  <c r="I9" i="14" s="1"/>
  <c r="H14" i="14"/>
  <c r="I14" i="14" s="1"/>
  <c r="J14" i="14" s="1"/>
  <c r="K14" i="14" s="1"/>
  <c r="L14" i="14" s="1"/>
  <c r="H9" i="14"/>
  <c r="I5" i="14"/>
  <c r="J5" i="14" s="1"/>
  <c r="K5" i="14" s="1"/>
  <c r="L5" i="14" s="1"/>
  <c r="H5" i="14"/>
  <c r="G9" i="14"/>
  <c r="L9" i="14" l="1"/>
  <c r="K9" i="14"/>
  <c r="J9" i="14"/>
  <c r="D16" i="14"/>
  <c r="C16" i="14"/>
  <c r="B16" i="14"/>
  <c r="D7" i="14"/>
  <c r="D12" i="14" s="1"/>
  <c r="C7" i="14"/>
  <c r="C12" i="14" s="1"/>
  <c r="B7" i="14"/>
  <c r="B12" i="14" s="1"/>
  <c r="B18" i="14" l="1"/>
  <c r="D18" i="14"/>
  <c r="C18" i="14"/>
  <c r="G16" i="14" l="1"/>
  <c r="F16" i="14"/>
  <c r="E16" i="14"/>
  <c r="L7" i="14"/>
  <c r="L12" i="14" s="1"/>
  <c r="L15" i="14" s="1"/>
  <c r="L16" i="14" s="1"/>
  <c r="K7" i="14"/>
  <c r="K12" i="14" s="1"/>
  <c r="K15" i="14" s="1"/>
  <c r="K16" i="14" s="1"/>
  <c r="J7" i="14"/>
  <c r="J12" i="14" s="1"/>
  <c r="J15" i="14" s="1"/>
  <c r="J16" i="14" s="1"/>
  <c r="I7" i="14"/>
  <c r="I12" i="14" s="1"/>
  <c r="I15" i="14" s="1"/>
  <c r="I16" i="14" s="1"/>
  <c r="H7" i="14"/>
  <c r="H12" i="14" s="1"/>
  <c r="H15" i="14" s="1"/>
  <c r="H16" i="14" s="1"/>
  <c r="G7" i="14"/>
  <c r="G12" i="14" s="1"/>
  <c r="F7" i="14"/>
  <c r="F12" i="14" s="1"/>
  <c r="E7" i="14"/>
  <c r="E12" i="14" s="1"/>
  <c r="I18" i="14" l="1"/>
  <c r="H18" i="14"/>
  <c r="G18" i="14"/>
  <c r="L18" i="14"/>
  <c r="J18" i="14"/>
  <c r="F18" i="14"/>
  <c r="K18" i="14"/>
  <c r="E18" i="14"/>
</calcChain>
</file>

<file path=xl/sharedStrings.xml><?xml version="1.0" encoding="utf-8"?>
<sst xmlns="http://schemas.openxmlformats.org/spreadsheetml/2006/main" count="34" uniqueCount="34">
  <si>
    <t>v  tis. Kč (bez deset. míst)</t>
  </si>
  <si>
    <t>Název položky</t>
  </si>
  <si>
    <t>Skut. 2018/*</t>
  </si>
  <si>
    <t>Skut. 2019/*</t>
  </si>
  <si>
    <t>RV 2024</t>
  </si>
  <si>
    <t>RV 2025</t>
  </si>
  <si>
    <t>RV 2026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</si>
  <si>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</si>
  <si>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</si>
  <si>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</si>
  <si>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</si>
  <si>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</si>
  <si>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</si>
  <si>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</si>
  <si>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</si>
  <si>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</si>
  <si>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</si>
  <si>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</si>
  <si>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Tvorba rezervy na dluhovou službu /**</t>
  </si>
  <si>
    <t>Úhrada dlouhodobých fin. závazků - pol. 8xx4</t>
  </si>
  <si>
    <t>Skut. 2020/*</t>
  </si>
  <si>
    <t>Oček. skut. 2022</t>
  </si>
  <si>
    <t>RV 2027</t>
  </si>
  <si>
    <t>Skut. 2021/*</t>
  </si>
  <si>
    <t>Oček. skut. 2023</t>
  </si>
  <si>
    <t>RV 2028</t>
  </si>
  <si>
    <t>v tom ve SR: a) FVz z rozpočtu vlastního HMP (ZJ 921, 950-953)</t>
  </si>
  <si>
    <t>Střednědobý výhled rozpočtu (§2 odst. 1 a § 3 zákona č. 250/2000 Sb.) MČ Praha - Kunratice do r.2028</t>
  </si>
  <si>
    <t>Úhrada dlouhodobých fin. závazků  pol 6363/5347 (u NFV na investiční účely  od r. 2023 pol. 6363, do r. 2022 pol 5347)</t>
  </si>
  <si>
    <t>Střednědobý výhled rozpočtu od roku 2023 zahrnuje ve tř. 5 a 6 pouze výdaje realizované ze zdrojů tř. 1 až 4.</t>
  </si>
  <si>
    <t>MČ Praha Kunratice nemá uzavřenou žádnou úvěrovou smlouvu ani do budoucna o úvěru neuvažuje.</t>
  </si>
  <si>
    <t>Návrh vyvěšen na úřední desku dne 2.12.2022</t>
  </si>
  <si>
    <t>Návrh zveřejněn na elektronické úřední desce www.praha-kunratice.cz dne 2.prosince 2022</t>
  </si>
  <si>
    <t>Střednědobý výhled rozpočtu byl schválen usnesením Zastupitelstva MČ Praha Kunratice č. 2.10 dne 19.12.2022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</si>
</sst>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11" fillId="0" borderId="0"/>
    <xf numFmtId="0" fontId="1" fillId="0" borderId="0"/>
    <xf numFmtId="0" fontId="12" fillId="0" borderId="0"/>
  </cellStyleXfs>
  <cellXfs count="95">
    <xf numFmtId="0" fontId="0" fillId="0" borderId="0" xfId="0"/>
    <xf numFmtId="3" fontId="0" fillId="0" borderId="1" xfId="0" applyNumberFormat="1" applyBorder="1"/>
    <xf numFmtId="3" fontId="2" fillId="0" borderId="0" xfId="0" applyNumberFormat="1" applyFont="1"/>
    <xf numFmtId="0" fontId="2" fillId="0" borderId="2" xfId="0" applyFont="1" applyBorder="1" applyAlignment="1">
      <alignment horizontal="center"/>
    </xf>
    <xf numFmtId="3" fontId="0" fillId="0" borderId="3" xfId="0" applyNumberFormat="1" applyBorder="1"/>
    <xf numFmtId="3" fontId="2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0" fillId="0" borderId="8" xfId="0" applyNumberFormat="1" applyBorder="1"/>
    <xf numFmtId="0" fontId="2" fillId="0" borderId="0" xfId="0" applyFont="1" applyAlignment="1">
      <alignment horizontal="center"/>
    </xf>
    <xf numFmtId="3" fontId="0" fillId="0" borderId="9" xfId="0" applyNumberFormat="1" applyBorder="1"/>
    <xf numFmtId="3" fontId="2" fillId="0" borderId="7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3" fillId="0" borderId="1" xfId="0" applyNumberFormat="1" applyFont="1" applyBorder="1"/>
    <xf numFmtId="0" fontId="5" fillId="0" borderId="10" xfId="0" applyFont="1" applyBorder="1"/>
    <xf numFmtId="0" fontId="0" fillId="0" borderId="6" xfId="0" applyBorder="1"/>
    <xf numFmtId="0" fontId="0" fillId="0" borderId="12" xfId="0" applyBorder="1"/>
    <xf numFmtId="0" fontId="2" fillId="0" borderId="13" xfId="0" applyFont="1" applyBorder="1" applyAlignment="1">
      <alignment horizontal="center"/>
    </xf>
    <xf numFmtId="3" fontId="0" fillId="0" borderId="14" xfId="0" applyNumberFormat="1" applyBorder="1"/>
    <xf numFmtId="3" fontId="2" fillId="0" borderId="13" xfId="0" applyNumberFormat="1" applyFont="1" applyBorder="1"/>
    <xf numFmtId="3" fontId="3" fillId="0" borderId="15" xfId="0" applyNumberFormat="1" applyFont="1" applyBorder="1"/>
    <xf numFmtId="0" fontId="0" fillId="0" borderId="16" xfId="0" applyBorder="1"/>
    <xf numFmtId="0" fontId="5" fillId="0" borderId="0" xfId="0" applyFont="1"/>
    <xf numFmtId="0" fontId="4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3" fontId="3" fillId="0" borderId="11" xfId="0" applyNumberFormat="1" applyFont="1" applyBorder="1"/>
    <xf numFmtId="0" fontId="2" fillId="0" borderId="6" xfId="0" applyFont="1" applyBorder="1" applyAlignment="1">
      <alignment horizontal="center" wrapText="1"/>
    </xf>
    <xf numFmtId="3" fontId="3" fillId="0" borderId="21" xfId="0" applyNumberFormat="1" applyFont="1" applyBorder="1"/>
    <xf numFmtId="0" fontId="0" fillId="0" borderId="2" xfId="0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" fontId="2" fillId="0" borderId="23" xfId="0" applyNumberFormat="1" applyFont="1" applyBorder="1"/>
    <xf numFmtId="3" fontId="3" fillId="0" borderId="24" xfId="0" applyNumberFormat="1" applyFont="1" applyBorder="1"/>
    <xf numFmtId="0" fontId="0" fillId="0" borderId="22" xfId="0" applyBorder="1"/>
    <xf numFmtId="3" fontId="0" fillId="0" borderId="15" xfId="0" applyNumberFormat="1" applyBorder="1"/>
    <xf numFmtId="3" fontId="0" fillId="0" borderId="21" xfId="0" applyNumberFormat="1" applyBorder="1"/>
    <xf numFmtId="0" fontId="5" fillId="0" borderId="17" xfId="0" applyFont="1" applyBorder="1"/>
    <xf numFmtId="3" fontId="2" fillId="0" borderId="25" xfId="0" applyNumberFormat="1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3" fontId="3" fillId="2" borderId="8" xfId="0" applyNumberFormat="1" applyFont="1" applyFill="1" applyBorder="1"/>
    <xf numFmtId="3" fontId="2" fillId="2" borderId="4" xfId="0" applyNumberFormat="1" applyFont="1" applyFill="1" applyBorder="1"/>
    <xf numFmtId="3" fontId="2" fillId="2" borderId="7" xfId="0" applyNumberFormat="1" applyFont="1" applyFill="1" applyBorder="1"/>
    <xf numFmtId="3" fontId="3" fillId="2" borderId="1" xfId="0" applyNumberFormat="1" applyFont="1" applyFill="1" applyBorder="1"/>
    <xf numFmtId="3" fontId="2" fillId="2" borderId="6" xfId="0" applyNumberFormat="1" applyFont="1" applyFill="1" applyBorder="1"/>
    <xf numFmtId="3" fontId="3" fillId="2" borderId="7" xfId="0" applyNumberFormat="1" applyFont="1" applyFill="1" applyBorder="1"/>
    <xf numFmtId="0" fontId="3" fillId="2" borderId="6" xfId="0" applyFont="1" applyFill="1" applyBorder="1"/>
    <xf numFmtId="0" fontId="6" fillId="0" borderId="10" xfId="0" applyFont="1" applyBorder="1"/>
    <xf numFmtId="3" fontId="7" fillId="2" borderId="1" xfId="0" applyNumberFormat="1" applyFont="1" applyFill="1" applyBorder="1"/>
    <xf numFmtId="3" fontId="7" fillId="0" borderId="1" xfId="0" applyNumberFormat="1" applyFont="1" applyBorder="1"/>
    <xf numFmtId="3" fontId="7" fillId="0" borderId="15" xfId="0" applyNumberFormat="1" applyFont="1" applyBorder="1"/>
    <xf numFmtId="3" fontId="7" fillId="0" borderId="11" xfId="0" applyNumberFormat="1" applyFont="1" applyBorder="1"/>
    <xf numFmtId="3" fontId="7" fillId="0" borderId="21" xfId="0" applyNumberFormat="1" applyFont="1" applyBorder="1"/>
    <xf numFmtId="3" fontId="7" fillId="0" borderId="24" xfId="0" applyNumberFormat="1" applyFont="1" applyBorder="1"/>
    <xf numFmtId="3" fontId="2" fillId="0" borderId="26" xfId="0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19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4" fillId="0" borderId="10" xfId="0" applyFont="1" applyBorder="1"/>
    <xf numFmtId="0" fontId="6" fillId="0" borderId="18" xfId="0" applyFon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3" xfId="0" applyNumberFormat="1" applyBorder="1"/>
    <xf numFmtId="3" fontId="0" fillId="0" borderId="0" xfId="0" applyNumberFormat="1"/>
    <xf numFmtId="3" fontId="2" fillId="0" borderId="15" xfId="0" applyNumberFormat="1" applyFont="1" applyBorder="1"/>
    <xf numFmtId="3" fontId="2" fillId="0" borderId="11" xfId="0" applyNumberFormat="1" applyFont="1" applyBorder="1"/>
    <xf numFmtId="3" fontId="2" fillId="0" borderId="21" xfId="0" applyNumberFormat="1" applyFont="1" applyBorder="1"/>
    <xf numFmtId="3" fontId="2" fillId="0" borderId="24" xfId="0" applyNumberFormat="1" applyFont="1" applyBorder="1"/>
    <xf numFmtId="0" fontId="6" fillId="0" borderId="20" xfId="0" applyFont="1" applyBorder="1" applyAlignment="1">
      <alignment wrapText="1"/>
    </xf>
    <xf numFmtId="3" fontId="3" fillId="0" borderId="27" xfId="0" applyNumberFormat="1" applyFont="1" applyBorder="1"/>
    <xf numFmtId="3" fontId="3" fillId="2" borderId="27" xfId="0" applyNumberFormat="1" applyFont="1" applyFill="1" applyBorder="1"/>
    <xf numFmtId="3" fontId="3" fillId="0" borderId="28" xfId="0" applyNumberFormat="1" applyFont="1" applyBorder="1"/>
    <xf numFmtId="3" fontId="3" fillId="0" borderId="29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0" xfId="0" applyFont="1"/>
    <xf numFmtId="3" fontId="0" fillId="0" borderId="32" xfId="0" applyNumberFormat="1" applyBorder="1"/>
    <xf numFmtId="3" fontId="0" fillId="0" borderId="33" xfId="0" applyNumberFormat="1" applyBorder="1"/>
    <xf numFmtId="3" fontId="2" fillId="0" borderId="34" xfId="0" applyNumberFormat="1" applyFont="1" applyBorder="1"/>
    <xf numFmtId="3" fontId="0" fillId="0" borderId="34" xfId="0" applyNumberFormat="1" applyBorder="1"/>
    <xf numFmtId="4" fontId="0" fillId="0" borderId="0" xfId="0" applyNumberFormat="1"/>
    <xf numFmtId="0" fontId="6" fillId="0" borderId="10" xfId="0" applyFont="1" applyBorder="1" applyAlignment="1">
      <alignment wrapText="1"/>
    </xf>
    <xf numFmtId="9" fontId="0" fillId="0" borderId="0" xfId="0" applyNumberFormat="1"/>
    <xf numFmtId="3" fontId="0" fillId="0" borderId="24" xfId="0" applyNumberFormat="1" applyBorder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/>
  </cellXfs>
  <cellStyles count="5">
    <cellStyle name="Header" xfId="4"/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B31" sqref="B31:K31"/>
    </sheetView>
  </sheetViews>
  <sheetFormatPr defaultRowHeight="12.75" x14ac:dyDescent="0.2"/>
  <cols>
    <col min="1" max="1" width="48.5703125" style="24" customWidth="1"/>
    <col min="2" max="5" width="12.85546875" customWidth="1"/>
    <col min="6" max="8" width="10.7109375" customWidth="1"/>
    <col min="9" max="9" width="10.85546875" customWidth="1"/>
    <col min="10" max="10" width="10.7109375" customWidth="1"/>
    <col min="11" max="11" width="10" customWidth="1"/>
    <col min="12" max="12" width="11.28515625" customWidth="1"/>
  </cols>
  <sheetData>
    <row r="1" spans="1:14" ht="41.4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81" t="s">
        <v>0</v>
      </c>
      <c r="K1" s="60"/>
      <c r="L1" s="60"/>
    </row>
    <row r="2" spans="1:14" ht="26.25" thickBot="1" x14ac:dyDescent="0.25">
      <c r="A2" s="25" t="s">
        <v>1</v>
      </c>
      <c r="B2" s="42" t="s">
        <v>2</v>
      </c>
      <c r="C2" s="42" t="s">
        <v>3</v>
      </c>
      <c r="D2" s="42" t="s">
        <v>20</v>
      </c>
      <c r="E2" s="42" t="s">
        <v>23</v>
      </c>
      <c r="F2" s="30" t="s">
        <v>21</v>
      </c>
      <c r="G2" s="30" t="s">
        <v>24</v>
      </c>
      <c r="H2" s="3" t="s">
        <v>4</v>
      </c>
      <c r="I2" s="7" t="s">
        <v>5</v>
      </c>
      <c r="J2" s="7" t="s">
        <v>6</v>
      </c>
      <c r="K2" s="33" t="s">
        <v>22</v>
      </c>
      <c r="L2" s="33" t="s">
        <v>25</v>
      </c>
    </row>
    <row r="3" spans="1:14" x14ac:dyDescent="0.2">
      <c r="A3" s="26"/>
      <c r="B3" s="43"/>
      <c r="C3" s="43"/>
      <c r="D3" s="43"/>
      <c r="E3" s="43"/>
      <c r="F3" s="8"/>
      <c r="G3" s="19"/>
      <c r="H3" s="10"/>
      <c r="I3" s="6"/>
      <c r="J3" s="8"/>
      <c r="K3" s="8"/>
      <c r="L3" s="34"/>
    </row>
    <row r="4" spans="1:14" x14ac:dyDescent="0.2">
      <c r="A4" s="16" t="s">
        <v>7</v>
      </c>
      <c r="B4" s="44">
        <v>9506</v>
      </c>
      <c r="C4" s="44">
        <v>10030</v>
      </c>
      <c r="D4" s="44">
        <v>17592</v>
      </c>
      <c r="E4" s="44">
        <v>21980</v>
      </c>
      <c r="F4" s="9">
        <v>16801</v>
      </c>
      <c r="G4" s="9">
        <v>17155</v>
      </c>
      <c r="H4" s="4">
        <v>17160</v>
      </c>
      <c r="I4" s="4">
        <v>17165</v>
      </c>
      <c r="J4" s="9">
        <v>17170</v>
      </c>
      <c r="K4" s="9">
        <v>17175</v>
      </c>
      <c r="L4" s="82">
        <v>17180</v>
      </c>
    </row>
    <row r="5" spans="1:14" x14ac:dyDescent="0.2">
      <c r="A5" s="16" t="s">
        <v>8</v>
      </c>
      <c r="B5" s="44">
        <v>390</v>
      </c>
      <c r="C5" s="44">
        <v>1338</v>
      </c>
      <c r="D5" s="44">
        <v>1798</v>
      </c>
      <c r="E5" s="44">
        <v>1880</v>
      </c>
      <c r="F5" s="9">
        <v>1187</v>
      </c>
      <c r="G5" s="9">
        <v>1394</v>
      </c>
      <c r="H5" s="9">
        <f>G5*1.001</f>
        <v>1395.3939999999998</v>
      </c>
      <c r="I5" s="9">
        <f t="shared" ref="I5:L5" si="0">H5*1.001</f>
        <v>1396.7893939999997</v>
      </c>
      <c r="J5" s="9">
        <f t="shared" si="0"/>
        <v>1398.1861833939995</v>
      </c>
      <c r="K5" s="9">
        <f t="shared" si="0"/>
        <v>1399.5843695773933</v>
      </c>
      <c r="L5" s="83">
        <f t="shared" si="0"/>
        <v>1400.9839539469706</v>
      </c>
      <c r="M5" s="88">
        <v>0.01</v>
      </c>
    </row>
    <row r="6" spans="1:14" x14ac:dyDescent="0.2">
      <c r="A6" s="27" t="s">
        <v>9</v>
      </c>
      <c r="B6" s="44">
        <v>0</v>
      </c>
      <c r="C6" s="44">
        <v>20</v>
      </c>
      <c r="D6" s="44">
        <v>0</v>
      </c>
      <c r="E6" s="44">
        <v>999</v>
      </c>
      <c r="F6" s="9">
        <v>0</v>
      </c>
      <c r="G6" s="9">
        <v>0</v>
      </c>
      <c r="H6" s="9">
        <v>0</v>
      </c>
      <c r="I6" s="4">
        <v>0</v>
      </c>
      <c r="J6" s="4">
        <v>0</v>
      </c>
      <c r="K6" s="4">
        <v>0</v>
      </c>
      <c r="L6" s="82">
        <v>0</v>
      </c>
    </row>
    <row r="7" spans="1:14" ht="13.5" thickBot="1" x14ac:dyDescent="0.25">
      <c r="A7" s="28" t="s">
        <v>10</v>
      </c>
      <c r="B7" s="45">
        <f t="shared" ref="B7" si="1">SUM(B4:B6)</f>
        <v>9896</v>
      </c>
      <c r="C7" s="45">
        <f>SUM(C4:C6)</f>
        <v>11388</v>
      </c>
      <c r="D7" s="45">
        <f>SUM(D4:D6)</f>
        <v>19390</v>
      </c>
      <c r="E7" s="45">
        <f>SUM(E4:E6)</f>
        <v>24859</v>
      </c>
      <c r="F7" s="5">
        <f t="shared" ref="F7:L7" si="2">SUM(F4:F6)</f>
        <v>17988</v>
      </c>
      <c r="G7" s="5">
        <f t="shared" si="2"/>
        <v>18549</v>
      </c>
      <c r="H7" s="5">
        <f t="shared" si="2"/>
        <v>18555.394</v>
      </c>
      <c r="I7" s="5">
        <f t="shared" si="2"/>
        <v>18561.789393999999</v>
      </c>
      <c r="J7" s="5">
        <f t="shared" si="2"/>
        <v>18568.186183393998</v>
      </c>
      <c r="K7" s="5">
        <f t="shared" si="2"/>
        <v>18574.584369577395</v>
      </c>
      <c r="L7" s="41">
        <f t="shared" si="2"/>
        <v>18580.983953946972</v>
      </c>
    </row>
    <row r="8" spans="1:14" x14ac:dyDescent="0.2">
      <c r="A8" s="26"/>
      <c r="B8" s="46"/>
      <c r="C8" s="46"/>
      <c r="D8" s="46"/>
      <c r="E8" s="46"/>
      <c r="F8" s="12"/>
      <c r="G8" s="21"/>
      <c r="H8" s="2"/>
      <c r="I8" s="13"/>
      <c r="J8" s="12"/>
      <c r="K8" s="12"/>
      <c r="L8" s="84"/>
    </row>
    <row r="9" spans="1:14" x14ac:dyDescent="0.2">
      <c r="A9" s="27" t="s">
        <v>11</v>
      </c>
      <c r="B9" s="44">
        <v>62359</v>
      </c>
      <c r="C9" s="44">
        <v>84813</v>
      </c>
      <c r="D9" s="44">
        <v>78026</v>
      </c>
      <c r="E9" s="44">
        <v>84215</v>
      </c>
      <c r="F9" s="9">
        <v>90714</v>
      </c>
      <c r="G9" s="20">
        <f>15000+54899</f>
        <v>69899</v>
      </c>
      <c r="H9" s="11">
        <f>SUM(H10:H11)</f>
        <v>55991.68</v>
      </c>
      <c r="I9" s="1">
        <f t="shared" ref="I9:L9" si="3">SUM(I10:I11)</f>
        <v>57106.193599999999</v>
      </c>
      <c r="J9" s="1">
        <f t="shared" si="3"/>
        <v>58242.977471999999</v>
      </c>
      <c r="K9" s="1">
        <f t="shared" si="3"/>
        <v>59402.477021439998</v>
      </c>
      <c r="L9" s="83">
        <f t="shared" si="3"/>
        <v>60585.146561868802</v>
      </c>
    </row>
    <row r="10" spans="1:14" x14ac:dyDescent="0.2">
      <c r="A10" s="61" t="s">
        <v>26</v>
      </c>
      <c r="B10" s="44">
        <v>39741</v>
      </c>
      <c r="C10" s="44">
        <v>44832</v>
      </c>
      <c r="D10" s="44">
        <v>45955</v>
      </c>
      <c r="E10" s="44">
        <v>45955</v>
      </c>
      <c r="F10" s="9">
        <v>48337</v>
      </c>
      <c r="G10" s="20">
        <v>54584</v>
      </c>
      <c r="H10" s="20">
        <f>54584*1.02</f>
        <v>55675.68</v>
      </c>
      <c r="I10" s="20">
        <f>H10*1.02</f>
        <v>56789.193599999999</v>
      </c>
      <c r="J10" s="20">
        <f>I10*1.02</f>
        <v>57924.977471999999</v>
      </c>
      <c r="K10" s="20">
        <f>J10*1.02</f>
        <v>59083.477021439998</v>
      </c>
      <c r="L10" s="83">
        <f>K10*1.02</f>
        <v>60265.146561868802</v>
      </c>
      <c r="M10" s="88">
        <v>0.02</v>
      </c>
    </row>
    <row r="11" spans="1:14" x14ac:dyDescent="0.2">
      <c r="A11" s="61" t="s">
        <v>12</v>
      </c>
      <c r="B11" s="44">
        <v>266</v>
      </c>
      <c r="C11" s="44">
        <v>298</v>
      </c>
      <c r="D11" s="44">
        <v>325</v>
      </c>
      <c r="E11" s="44">
        <v>320</v>
      </c>
      <c r="F11" s="9">
        <v>315</v>
      </c>
      <c r="G11" s="20">
        <v>315</v>
      </c>
      <c r="H11" s="20">
        <v>316</v>
      </c>
      <c r="I11" s="20">
        <v>317</v>
      </c>
      <c r="J11" s="20">
        <v>318</v>
      </c>
      <c r="K11" s="20">
        <v>319</v>
      </c>
      <c r="L11" s="82">
        <v>320</v>
      </c>
    </row>
    <row r="12" spans="1:14" ht="13.5" thickBot="1" x14ac:dyDescent="0.25">
      <c r="A12" s="28" t="s">
        <v>13</v>
      </c>
      <c r="B12" s="45">
        <f t="shared" ref="B12" si="4">B7+B9</f>
        <v>72255</v>
      </c>
      <c r="C12" s="45">
        <f>C7+C9</f>
        <v>96201</v>
      </c>
      <c r="D12" s="45">
        <f>D7+D9</f>
        <v>97416</v>
      </c>
      <c r="E12" s="45">
        <f>E7+E9</f>
        <v>109074</v>
      </c>
      <c r="F12" s="5">
        <f t="shared" ref="F12:L12" si="5">F7+F9</f>
        <v>108702</v>
      </c>
      <c r="G12" s="5">
        <f t="shared" si="5"/>
        <v>88448</v>
      </c>
      <c r="H12" s="5">
        <f t="shared" si="5"/>
        <v>74547.073999999993</v>
      </c>
      <c r="I12" s="5">
        <f t="shared" si="5"/>
        <v>75667.982993999991</v>
      </c>
      <c r="J12" s="5">
        <f t="shared" si="5"/>
        <v>76811.16365539399</v>
      </c>
      <c r="K12" s="5">
        <f t="shared" si="5"/>
        <v>77977.0613910174</v>
      </c>
      <c r="L12" s="41">
        <f t="shared" si="5"/>
        <v>79166.130515815777</v>
      </c>
    </row>
    <row r="13" spans="1:14" x14ac:dyDescent="0.2">
      <c r="A13" s="65"/>
      <c r="B13" s="49"/>
      <c r="C13" s="49"/>
      <c r="D13" s="49"/>
      <c r="E13" s="49"/>
      <c r="F13" s="67"/>
      <c r="G13" s="68"/>
      <c r="H13" s="69"/>
      <c r="I13" s="66"/>
      <c r="J13" s="67"/>
      <c r="K13" s="67"/>
      <c r="L13" s="85"/>
    </row>
    <row r="14" spans="1:14" x14ac:dyDescent="0.2">
      <c r="A14" s="16" t="s">
        <v>14</v>
      </c>
      <c r="B14" s="47">
        <v>40974</v>
      </c>
      <c r="C14" s="47">
        <v>42581</v>
      </c>
      <c r="D14" s="47">
        <v>45659</v>
      </c>
      <c r="E14" s="47">
        <v>49786</v>
      </c>
      <c r="F14" s="1">
        <v>51247</v>
      </c>
      <c r="G14" s="1">
        <v>49554</v>
      </c>
      <c r="H14" s="39">
        <f>G14*1.05</f>
        <v>52031.700000000004</v>
      </c>
      <c r="I14" s="39">
        <f>H14*1.05</f>
        <v>54633.285000000003</v>
      </c>
      <c r="J14" s="39">
        <f t="shared" ref="J14:L14" si="6">I14*1.05</f>
        <v>57364.949250000005</v>
      </c>
      <c r="K14" s="39">
        <f t="shared" si="6"/>
        <v>60233.196712500008</v>
      </c>
      <c r="L14" s="83">
        <f t="shared" si="6"/>
        <v>63244.856548125012</v>
      </c>
      <c r="M14" s="88">
        <v>0.05</v>
      </c>
      <c r="N14" s="88"/>
    </row>
    <row r="15" spans="1:14" x14ac:dyDescent="0.2">
      <c r="A15" s="16" t="s">
        <v>15</v>
      </c>
      <c r="B15" s="47">
        <v>41408</v>
      </c>
      <c r="C15" s="47">
        <v>29883</v>
      </c>
      <c r="D15" s="47">
        <v>32528</v>
      </c>
      <c r="E15" s="47">
        <v>18161</v>
      </c>
      <c r="F15" s="1">
        <v>16686</v>
      </c>
      <c r="G15" s="38">
        <v>72320</v>
      </c>
      <c r="H15" s="1">
        <f>H12-H14</f>
        <v>22515.373999999989</v>
      </c>
      <c r="I15" s="1">
        <f>I12-I14</f>
        <v>21034.697993999987</v>
      </c>
      <c r="J15" s="1">
        <f>J12-J14</f>
        <v>19446.214405393985</v>
      </c>
      <c r="K15" s="1">
        <f>K12-K14</f>
        <v>17743.864678517391</v>
      </c>
      <c r="L15" s="89">
        <f>L12-L14</f>
        <v>15921.273967690766</v>
      </c>
    </row>
    <row r="16" spans="1:14" ht="13.5" thickBot="1" x14ac:dyDescent="0.25">
      <c r="A16" s="28" t="s">
        <v>16</v>
      </c>
      <c r="B16" s="45">
        <f t="shared" ref="B16" si="7">SUM(B14:B15)</f>
        <v>82382</v>
      </c>
      <c r="C16" s="45">
        <f>SUM(C14:C15)</f>
        <v>72464</v>
      </c>
      <c r="D16" s="45">
        <f>SUM(D14:D15)</f>
        <v>78187</v>
      </c>
      <c r="E16" s="45">
        <f>SUM(E14:E15)</f>
        <v>67947</v>
      </c>
      <c r="F16" s="5">
        <f t="shared" ref="F16:L16" si="8">SUM(F14:F15)</f>
        <v>67933</v>
      </c>
      <c r="G16" s="5">
        <f t="shared" si="8"/>
        <v>121874</v>
      </c>
      <c r="H16" s="5">
        <f t="shared" si="8"/>
        <v>74547.073999999993</v>
      </c>
      <c r="I16" s="5">
        <f t="shared" si="8"/>
        <v>75667.982993999991</v>
      </c>
      <c r="J16" s="5">
        <f t="shared" si="8"/>
        <v>76811.16365539399</v>
      </c>
      <c r="K16" s="5">
        <f t="shared" si="8"/>
        <v>77977.0613910174</v>
      </c>
      <c r="L16" s="41">
        <f t="shared" si="8"/>
        <v>79166.130515815777</v>
      </c>
    </row>
    <row r="17" spans="1:12" ht="13.5" thickBot="1" x14ac:dyDescent="0.25">
      <c r="A17" s="26"/>
      <c r="B17" s="46"/>
      <c r="C17" s="46"/>
      <c r="D17" s="46"/>
      <c r="E17" s="46"/>
      <c r="F17" s="12"/>
      <c r="G17" s="21"/>
      <c r="H17" s="2"/>
      <c r="I17" s="13"/>
      <c r="J17" s="12"/>
      <c r="K17" s="12"/>
      <c r="L17" s="84"/>
    </row>
    <row r="18" spans="1:12" ht="13.5" thickBot="1" x14ac:dyDescent="0.25">
      <c r="A18" s="25" t="s">
        <v>17</v>
      </c>
      <c r="B18" s="48">
        <f t="shared" ref="B18:D18" si="9">B12-B16</f>
        <v>-10127</v>
      </c>
      <c r="C18" s="48">
        <f t="shared" si="9"/>
        <v>23737</v>
      </c>
      <c r="D18" s="48">
        <f t="shared" si="9"/>
        <v>19229</v>
      </c>
      <c r="E18" s="48">
        <f t="shared" ref="E18:L18" si="10">E12-E16</f>
        <v>41127</v>
      </c>
      <c r="F18" s="14">
        <f t="shared" si="10"/>
        <v>40769</v>
      </c>
      <c r="G18" s="14">
        <f t="shared" si="10"/>
        <v>-33426</v>
      </c>
      <c r="H18" s="14">
        <f t="shared" si="10"/>
        <v>0</v>
      </c>
      <c r="I18" s="14">
        <f t="shared" si="10"/>
        <v>0</v>
      </c>
      <c r="J18" s="14">
        <f t="shared" si="10"/>
        <v>0</v>
      </c>
      <c r="K18" s="14">
        <f t="shared" si="10"/>
        <v>0</v>
      </c>
      <c r="L18" s="58">
        <f t="shared" si="10"/>
        <v>0</v>
      </c>
    </row>
    <row r="19" spans="1:12" x14ac:dyDescent="0.2">
      <c r="A19" s="26"/>
      <c r="B19" s="46"/>
      <c r="C19" s="46"/>
      <c r="D19" s="46"/>
      <c r="E19" s="46"/>
      <c r="F19" s="12"/>
      <c r="G19" s="21"/>
      <c r="H19" s="2"/>
      <c r="I19" s="13"/>
      <c r="J19" s="12"/>
      <c r="K19" s="12"/>
      <c r="L19" s="35"/>
    </row>
    <row r="20" spans="1:12" x14ac:dyDescent="0.2">
      <c r="A20" s="64"/>
      <c r="B20" s="63"/>
      <c r="C20" s="63"/>
      <c r="D20" s="63"/>
      <c r="E20" s="63"/>
      <c r="F20" s="62"/>
      <c r="G20" s="70"/>
      <c r="H20" s="71"/>
      <c r="I20" s="72"/>
      <c r="J20" s="62"/>
      <c r="K20" s="62"/>
      <c r="L20" s="73"/>
    </row>
    <row r="21" spans="1:12" x14ac:dyDescent="0.2">
      <c r="A21" s="51" t="s">
        <v>19</v>
      </c>
      <c r="B21" s="52"/>
      <c r="C21" s="52"/>
      <c r="D21" s="52"/>
      <c r="E21" s="52"/>
      <c r="F21" s="53"/>
      <c r="G21" s="54">
        <v>0</v>
      </c>
      <c r="H21" s="55">
        <v>0</v>
      </c>
      <c r="I21" s="56">
        <v>0</v>
      </c>
      <c r="J21" s="53">
        <v>0</v>
      </c>
      <c r="K21" s="53">
        <v>0</v>
      </c>
      <c r="L21" s="57">
        <v>0</v>
      </c>
    </row>
    <row r="22" spans="1:12" ht="36" x14ac:dyDescent="0.2">
      <c r="A22" s="87" t="s">
        <v>28</v>
      </c>
      <c r="B22" s="47"/>
      <c r="C22" s="47"/>
      <c r="D22" s="47"/>
      <c r="E22" s="47"/>
      <c r="F22" s="15"/>
      <c r="G22" s="22">
        <v>0</v>
      </c>
      <c r="H22" s="29">
        <v>0</v>
      </c>
      <c r="I22" s="31">
        <v>0</v>
      </c>
      <c r="J22" s="15">
        <v>0</v>
      </c>
      <c r="K22" s="15">
        <v>0</v>
      </c>
      <c r="L22" s="36">
        <v>0</v>
      </c>
    </row>
    <row r="23" spans="1:12" ht="13.5" thickBot="1" x14ac:dyDescent="0.25">
      <c r="A23" s="74" t="s">
        <v>18</v>
      </c>
      <c r="B23" s="76"/>
      <c r="C23" s="76"/>
      <c r="D23" s="76"/>
      <c r="E23" s="76"/>
      <c r="F23" s="75"/>
      <c r="G23" s="77"/>
      <c r="H23" s="78"/>
      <c r="I23" s="79"/>
      <c r="J23" s="75"/>
      <c r="K23" s="75"/>
      <c r="L23" s="80"/>
    </row>
    <row r="24" spans="1:12" ht="13.5" thickBot="1" x14ac:dyDescent="0.25">
      <c r="A24" s="40"/>
      <c r="B24" s="50"/>
      <c r="C24" s="50"/>
      <c r="D24" s="50"/>
      <c r="E24" s="50"/>
      <c r="F24" s="17"/>
      <c r="G24" s="23"/>
      <c r="H24" s="18"/>
      <c r="I24" s="32"/>
      <c r="J24" s="17"/>
      <c r="K24" s="17"/>
      <c r="L24" s="37"/>
    </row>
    <row r="26" spans="1:12" x14ac:dyDescent="0.2">
      <c r="A26" s="81" t="s">
        <v>29</v>
      </c>
      <c r="B26" s="86"/>
      <c r="C26" s="86"/>
      <c r="D26" s="86"/>
      <c r="E26" s="86"/>
    </row>
    <row r="27" spans="1:12" x14ac:dyDescent="0.2">
      <c r="A27" s="81" t="s">
        <v>30</v>
      </c>
      <c r="B27" s="86"/>
      <c r="C27" s="86"/>
      <c r="D27" s="86"/>
      <c r="E27" s="86"/>
    </row>
    <row r="28" spans="1:12" x14ac:dyDescent="0.2">
      <c r="B28" s="86"/>
      <c r="C28" s="86"/>
      <c r="D28" s="86"/>
      <c r="E28" s="86"/>
    </row>
    <row r="29" spans="1:12" x14ac:dyDescent="0.2">
      <c r="B29" s="86"/>
      <c r="C29" s="86"/>
      <c r="D29" s="86"/>
      <c r="E29" s="86"/>
    </row>
    <row r="30" spans="1:12" x14ac:dyDescent="0.2">
      <c r="B30" s="86"/>
      <c r="C30" s="92" t="s">
        <v>31</v>
      </c>
      <c r="D30" s="93"/>
      <c r="E30" s="93"/>
      <c r="F30" s="93"/>
      <c r="G30" s="93"/>
      <c r="H30" s="93"/>
      <c r="I30" s="93"/>
    </row>
    <row r="31" spans="1:12" x14ac:dyDescent="0.2">
      <c r="B31" s="92" t="s">
        <v>33</v>
      </c>
      <c r="C31" s="94"/>
      <c r="D31" s="94"/>
      <c r="E31" s="94"/>
      <c r="F31" s="94"/>
      <c r="G31" s="94"/>
      <c r="H31" s="94"/>
      <c r="I31" s="94"/>
      <c r="J31" s="94"/>
      <c r="K31" s="94"/>
    </row>
    <row r="32" spans="1:12" x14ac:dyDescent="0.2">
      <c r="B32" s="86"/>
      <c r="C32" s="90" t="s">
        <v>32</v>
      </c>
      <c r="D32" s="91"/>
      <c r="E32" s="91"/>
      <c r="F32" s="91"/>
      <c r="G32" s="91"/>
      <c r="H32" s="91"/>
      <c r="I32" s="91"/>
    </row>
    <row r="33" spans="2:5" x14ac:dyDescent="0.2">
      <c r="B33" s="86"/>
      <c r="C33" s="86"/>
      <c r="D33" s="86"/>
      <c r="E33" s="86"/>
    </row>
    <row r="34" spans="2:5" x14ac:dyDescent="0.2">
      <c r="B34" s="86"/>
      <c r="C34" s="86"/>
      <c r="D34" s="86"/>
      <c r="E34" s="86"/>
    </row>
    <row r="35" spans="2:5" x14ac:dyDescent="0.2">
      <c r="B35" s="86"/>
      <c r="C35" s="86"/>
      <c r="D35" s="86"/>
      <c r="E35" s="86"/>
    </row>
    <row r="36" spans="2:5" x14ac:dyDescent="0.2">
      <c r="B36" s="86"/>
      <c r="C36" s="86"/>
      <c r="D36" s="86"/>
      <c r="E36" s="86"/>
    </row>
    <row r="37" spans="2:5" x14ac:dyDescent="0.2">
      <c r="B37" s="86"/>
      <c r="C37" s="86"/>
      <c r="D37" s="86"/>
      <c r="E37" s="86"/>
    </row>
    <row r="38" spans="2:5" x14ac:dyDescent="0.2">
      <c r="B38" s="86"/>
      <c r="C38" s="86"/>
      <c r="D38" s="86"/>
      <c r="E38" s="86"/>
    </row>
    <row r="39" spans="2:5" x14ac:dyDescent="0.2">
      <c r="B39" s="86"/>
      <c r="C39" s="86"/>
      <c r="D39" s="86"/>
      <c r="E39" s="86"/>
    </row>
    <row r="40" spans="2:5" x14ac:dyDescent="0.2">
      <c r="B40" s="86"/>
      <c r="C40" s="86"/>
      <c r="D40" s="86"/>
      <c r="E40" s="86"/>
    </row>
    <row r="41" spans="2:5" x14ac:dyDescent="0.2">
      <c r="B41" s="86"/>
      <c r="C41" s="86"/>
      <c r="D41" s="86"/>
      <c r="E41" s="86"/>
    </row>
  </sheetData>
  <mergeCells count="3">
    <mergeCell ref="C32:I32"/>
    <mergeCell ref="C30:I30"/>
    <mergeCell ref="B31:K31"/>
  </mergeCells>
  <phoneticPr fontId="10" type="noConversion"/>
  <pageMargins left="0.51181102362204722" right="0.51181102362204722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Kunratice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2022-12-13T18:57:19Z</cp:lastPrinted>
  <dcterms:created xsi:type="dcterms:W3CDTF">2001-09-10T07:50:34Z</dcterms:created>
  <dcterms:modified xsi:type="dcterms:W3CDTF">2023-01-19T16:39:29Z</dcterms:modified>
  <cp:category/>
  <cp:contentStatus/>
</cp:coreProperties>
</file>