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/>
  <mc:AlternateContent xmlns:mc="http://schemas.openxmlformats.org/markup-compatibility/2006">
    <mc:Choice Requires="x15">
      <x15ac:absPath xmlns:x15ac="http://schemas.microsoft.com/office/spreadsheetml/2010/11/ac" url="C:\Users\nejedly\Desktop\"/>
    </mc:Choice>
  </mc:AlternateContent>
  <xr:revisionPtr revIDLastSave="0" documentId="13_ncr:1_{32EC4937-5BCA-497A-86D4-661D2EFD2F32}" xr6:coauthVersionLast="47" xr6:coauthVersionMax="47" xr10:uidLastSave="{00000000-0000-0000-0000-000000000000}"/>
  <bookViews>
    <workbookView xWindow="-120" yWindow="-120" windowWidth="29040" windowHeight="15840" tabRatio="599" activeTab="1" xr2:uid="{00000000-000D-0000-FFFF-FFFF00000000}"/>
  </bookViews>
  <sheets>
    <sheet name="rozp 2022 příjmy pozměňovací n." sheetId="142" r:id="rId1"/>
    <sheet name="rozp 2022 výdaje pozměňovací n." sheetId="143" r:id="rId2"/>
  </sheets>
  <externalReferences>
    <externalReference r:id="rId3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28" i="143" l="1"/>
  <c r="F430" i="143" s="1"/>
  <c r="G403" i="143"/>
  <c r="G402" i="143"/>
  <c r="G401" i="143"/>
  <c r="G425" i="143"/>
  <c r="E425" i="143"/>
  <c r="D425" i="143"/>
  <c r="H417" i="143"/>
  <c r="F417" i="143"/>
  <c r="E417" i="143"/>
  <c r="D417" i="143"/>
  <c r="F410" i="143"/>
  <c r="F413" i="143" s="1"/>
  <c r="E410" i="143"/>
  <c r="E413" i="143" s="1"/>
  <c r="D410" i="143"/>
  <c r="D413" i="143" s="1"/>
  <c r="G407" i="143"/>
  <c r="G399" i="143"/>
  <c r="H399" i="143" s="1"/>
  <c r="F399" i="143"/>
  <c r="E398" i="143"/>
  <c r="E399" i="143" s="1"/>
  <c r="D398" i="143"/>
  <c r="D399" i="143" s="1"/>
  <c r="G396" i="143"/>
  <c r="H396" i="143" s="1"/>
  <c r="F396" i="143"/>
  <c r="E396" i="143"/>
  <c r="D396" i="143"/>
  <c r="G393" i="143"/>
  <c r="H393" i="143" s="1"/>
  <c r="F393" i="143"/>
  <c r="E393" i="143"/>
  <c r="D393" i="143"/>
  <c r="F390" i="143"/>
  <c r="E390" i="143"/>
  <c r="D390" i="143"/>
  <c r="G387" i="143"/>
  <c r="G371" i="143"/>
  <c r="G350" i="143"/>
  <c r="H350" i="143" s="1"/>
  <c r="F350" i="143"/>
  <c r="E350" i="143"/>
  <c r="D350" i="143"/>
  <c r="G347" i="143"/>
  <c r="H347" i="143" s="1"/>
  <c r="E347" i="143"/>
  <c r="D347" i="143"/>
  <c r="F338" i="143"/>
  <c r="F347" i="143" s="1"/>
  <c r="G336" i="143"/>
  <c r="H336" i="143" s="1"/>
  <c r="F336" i="143"/>
  <c r="E336" i="143"/>
  <c r="D336" i="143"/>
  <c r="E317" i="143"/>
  <c r="D317" i="143"/>
  <c r="F307" i="143"/>
  <c r="F317" i="143" s="1"/>
  <c r="G305" i="143"/>
  <c r="G317" i="143" s="1"/>
  <c r="H317" i="143" s="1"/>
  <c r="G288" i="143"/>
  <c r="H288" i="143" s="1"/>
  <c r="F288" i="143"/>
  <c r="E288" i="143"/>
  <c r="D288" i="143"/>
  <c r="H283" i="143"/>
  <c r="G283" i="143"/>
  <c r="G280" i="143"/>
  <c r="H280" i="143" s="1"/>
  <c r="F280" i="143"/>
  <c r="E280" i="143"/>
  <c r="D280" i="143"/>
  <c r="G266" i="143"/>
  <c r="H266" i="143" s="1"/>
  <c r="F266" i="143"/>
  <c r="E266" i="143"/>
  <c r="D266" i="143"/>
  <c r="H261" i="143"/>
  <c r="G261" i="143"/>
  <c r="E261" i="143"/>
  <c r="D261" i="143"/>
  <c r="F253" i="143"/>
  <c r="F248" i="143"/>
  <c r="F261" i="143" s="1"/>
  <c r="G238" i="143"/>
  <c r="H238" i="143" s="1"/>
  <c r="F238" i="143"/>
  <c r="E238" i="143"/>
  <c r="D238" i="143"/>
  <c r="H232" i="143"/>
  <c r="G232" i="143"/>
  <c r="F232" i="143"/>
  <c r="E232" i="143"/>
  <c r="D232" i="143"/>
  <c r="G228" i="143"/>
  <c r="H228" i="143" s="1"/>
  <c r="F228" i="143"/>
  <c r="E228" i="143"/>
  <c r="D228" i="143"/>
  <c r="G221" i="143"/>
  <c r="H221" i="143" s="1"/>
  <c r="F221" i="143"/>
  <c r="E221" i="143"/>
  <c r="D221" i="143"/>
  <c r="G211" i="143"/>
  <c r="H211" i="143" s="1"/>
  <c r="F211" i="143"/>
  <c r="E211" i="143"/>
  <c r="D211" i="143"/>
  <c r="G208" i="143"/>
  <c r="H208" i="143" s="1"/>
  <c r="F208" i="143"/>
  <c r="E208" i="143"/>
  <c r="D208" i="143"/>
  <c r="G204" i="143"/>
  <c r="H204" i="143" s="1"/>
  <c r="F204" i="143"/>
  <c r="E204" i="143"/>
  <c r="D204" i="143"/>
  <c r="H197" i="143"/>
  <c r="G197" i="143"/>
  <c r="F197" i="143"/>
  <c r="E197" i="143"/>
  <c r="D197" i="143"/>
  <c r="G187" i="143"/>
  <c r="H187" i="143" s="1"/>
  <c r="F187" i="143"/>
  <c r="E187" i="143"/>
  <c r="D187" i="143"/>
  <c r="G171" i="143"/>
  <c r="H171" i="143" s="1"/>
  <c r="F171" i="143"/>
  <c r="E171" i="143"/>
  <c r="D171" i="143"/>
  <c r="G168" i="143"/>
  <c r="H168" i="143" s="1"/>
  <c r="F168" i="143"/>
  <c r="E168" i="143"/>
  <c r="D168" i="143"/>
  <c r="F160" i="143"/>
  <c r="E160" i="143"/>
  <c r="D160" i="143"/>
  <c r="G157" i="143"/>
  <c r="G160" i="143" s="1"/>
  <c r="H160" i="143" s="1"/>
  <c r="G153" i="143"/>
  <c r="H153" i="143" s="1"/>
  <c r="F153" i="143"/>
  <c r="E153" i="143"/>
  <c r="D153" i="143"/>
  <c r="G146" i="143"/>
  <c r="H146" i="143" s="1"/>
  <c r="F146" i="143"/>
  <c r="E146" i="143"/>
  <c r="D146" i="143"/>
  <c r="G142" i="143"/>
  <c r="H142" i="143" s="1"/>
  <c r="F142" i="143"/>
  <c r="E142" i="143"/>
  <c r="D142" i="143"/>
  <c r="G139" i="143"/>
  <c r="H139" i="143" s="1"/>
  <c r="F139" i="143"/>
  <c r="E139" i="143"/>
  <c r="D139" i="143"/>
  <c r="H136" i="143"/>
  <c r="G136" i="143"/>
  <c r="F136" i="143"/>
  <c r="E136" i="143"/>
  <c r="D136" i="143"/>
  <c r="F123" i="143"/>
  <c r="G117" i="143"/>
  <c r="H117" i="143" s="1"/>
  <c r="E117" i="143"/>
  <c r="D117" i="143"/>
  <c r="F106" i="143"/>
  <c r="F117" i="143" s="1"/>
  <c r="G100" i="143"/>
  <c r="H100" i="143" s="1"/>
  <c r="F100" i="143"/>
  <c r="E100" i="143"/>
  <c r="D100" i="143"/>
  <c r="F72" i="143"/>
  <c r="E72" i="143"/>
  <c r="D72" i="143"/>
  <c r="G63" i="143"/>
  <c r="G72" i="143" s="1"/>
  <c r="H72" i="143" s="1"/>
  <c r="G59" i="143"/>
  <c r="H59" i="143" s="1"/>
  <c r="F59" i="143"/>
  <c r="E59" i="143"/>
  <c r="D59" i="143"/>
  <c r="G50" i="143"/>
  <c r="H50" i="143" s="1"/>
  <c r="F50" i="143"/>
  <c r="E50" i="143"/>
  <c r="D50" i="143"/>
  <c r="G45" i="143"/>
  <c r="H45" i="143" s="1"/>
  <c r="F45" i="143"/>
  <c r="E45" i="143"/>
  <c r="D45" i="143"/>
  <c r="G42" i="143"/>
  <c r="H42" i="143" s="1"/>
  <c r="E42" i="143"/>
  <c r="D42" i="143"/>
  <c r="F36" i="143"/>
  <c r="F35" i="143"/>
  <c r="F425" i="143" s="1"/>
  <c r="G99" i="142"/>
  <c r="F99" i="142"/>
  <c r="E99" i="142"/>
  <c r="D99" i="142"/>
  <c r="G98" i="142"/>
  <c r="G104" i="142" s="1"/>
  <c r="H104" i="142" s="1"/>
  <c r="E98" i="142"/>
  <c r="D98" i="142"/>
  <c r="G97" i="142"/>
  <c r="G96" i="142"/>
  <c r="G95" i="142"/>
  <c r="G93" i="142"/>
  <c r="G92" i="142"/>
  <c r="G86" i="142"/>
  <c r="H86" i="142" s="1"/>
  <c r="E86" i="142"/>
  <c r="D86" i="142"/>
  <c r="F50" i="142"/>
  <c r="F86" i="142" s="1"/>
  <c r="G40" i="142"/>
  <c r="H40" i="142" s="1"/>
  <c r="F37" i="142"/>
  <c r="E37" i="142"/>
  <c r="D37" i="142"/>
  <c r="D88" i="142" s="1"/>
  <c r="G24" i="142"/>
  <c r="G37" i="142" s="1"/>
  <c r="H37" i="142" s="1"/>
  <c r="G16" i="142"/>
  <c r="F16" i="142"/>
  <c r="E16" i="142"/>
  <c r="D16" i="142"/>
  <c r="G410" i="143" l="1"/>
  <c r="H410" i="143" s="1"/>
  <c r="E412" i="143"/>
  <c r="E415" i="143" s="1"/>
  <c r="E419" i="143" s="1"/>
  <c r="E426" i="143" s="1"/>
  <c r="E424" i="143" s="1"/>
  <c r="E88" i="142"/>
  <c r="F88" i="142"/>
  <c r="G390" i="143"/>
  <c r="H390" i="143" s="1"/>
  <c r="G412" i="143"/>
  <c r="D104" i="142"/>
  <c r="E104" i="142"/>
  <c r="D412" i="143"/>
  <c r="D415" i="143" s="1"/>
  <c r="D419" i="143" s="1"/>
  <c r="D426" i="143" s="1"/>
  <c r="D424" i="143" s="1"/>
  <c r="G100" i="142"/>
  <c r="H100" i="142" s="1"/>
  <c r="E428" i="143"/>
  <c r="E430" i="143" s="1"/>
  <c r="F42" i="143"/>
  <c r="F412" i="143" s="1"/>
  <c r="F415" i="143" s="1"/>
  <c r="F419" i="143" s="1"/>
  <c r="F426" i="143" s="1"/>
  <c r="F424" i="143" s="1"/>
  <c r="G88" i="142"/>
  <c r="F98" i="142"/>
  <c r="D100" i="142"/>
  <c r="D102" i="142" s="1"/>
  <c r="D106" i="142" s="1"/>
  <c r="H16" i="142"/>
  <c r="H88" i="142" s="1"/>
  <c r="H102" i="142" s="1"/>
  <c r="H106" i="142" s="1"/>
  <c r="H422" i="143" s="1"/>
  <c r="E100" i="142"/>
  <c r="E102" i="142" s="1"/>
  <c r="H413" i="143" l="1"/>
  <c r="H412" i="143"/>
  <c r="H415" i="143" s="1"/>
  <c r="H419" i="143" s="1"/>
  <c r="H426" i="143" s="1"/>
  <c r="H428" i="143" s="1"/>
  <c r="H430" i="143" s="1"/>
  <c r="G413" i="143"/>
  <c r="G415" i="143" s="1"/>
  <c r="G419" i="143" s="1"/>
  <c r="G426" i="143" s="1"/>
  <c r="G424" i="143" s="1"/>
  <c r="E106" i="142"/>
  <c r="D428" i="143"/>
  <c r="D430" i="143" s="1"/>
  <c r="G102" i="142"/>
  <c r="G106" i="142" s="1"/>
  <c r="G422" i="143" s="1"/>
  <c r="F104" i="142"/>
  <c r="F100" i="142"/>
  <c r="F102" i="142" s="1"/>
  <c r="G428" i="143" l="1"/>
  <c r="G430" i="143" s="1"/>
  <c r="F106" i="142"/>
</calcChain>
</file>

<file path=xl/sharedStrings.xml><?xml version="1.0" encoding="utf-8"?>
<sst xmlns="http://schemas.openxmlformats.org/spreadsheetml/2006/main" count="504" uniqueCount="413">
  <si>
    <t>Paragraf</t>
  </si>
  <si>
    <t>Položka</t>
  </si>
  <si>
    <t>Název</t>
  </si>
  <si>
    <t>Poplatek ze psů</t>
  </si>
  <si>
    <t>tis. Kč</t>
  </si>
  <si>
    <t>Nákup materiálu</t>
  </si>
  <si>
    <t>Nákup služeb</t>
  </si>
  <si>
    <t>Opravy a udržování</t>
  </si>
  <si>
    <t>Silnice</t>
  </si>
  <si>
    <t>Pitná voda</t>
  </si>
  <si>
    <t>Odvádění a čištění odpadních vod</t>
  </si>
  <si>
    <t>Knihy, učební pomůcky a tisk</t>
  </si>
  <si>
    <t>Voda</t>
  </si>
  <si>
    <t>Plyn</t>
  </si>
  <si>
    <t>Elektrická energie</t>
  </si>
  <si>
    <t>Pohoštění</t>
  </si>
  <si>
    <t>Platy zaměstnanců</t>
  </si>
  <si>
    <t>Činnosti knihovnické</t>
  </si>
  <si>
    <t>Záležitosti kultury</t>
  </si>
  <si>
    <t>Ostatní osobní výdaje</t>
  </si>
  <si>
    <t>Pohřebnictví</t>
  </si>
  <si>
    <t>Územní plánování</t>
  </si>
  <si>
    <t>Sběr a svoz komunálních odpadů</t>
  </si>
  <si>
    <t>Pohonné hmoty a maziva</t>
  </si>
  <si>
    <t>Cestovné</t>
  </si>
  <si>
    <t>Konzultační, poradenské a právní služby</t>
  </si>
  <si>
    <t>Věcné dary</t>
  </si>
  <si>
    <t>Činnost místní správy</t>
  </si>
  <si>
    <t>pojištění funkčně nespecifikované</t>
  </si>
  <si>
    <t>Péče o vzhled obcí a veřejnou zeleň</t>
  </si>
  <si>
    <t>Ostatní neinvestiční transfery obyvatelstvu</t>
  </si>
  <si>
    <t>Zastupitelstva obcí</t>
  </si>
  <si>
    <t>Převody vlastním fondům /konsolidace/</t>
  </si>
  <si>
    <t>Rozpočtové příjmy</t>
  </si>
  <si>
    <t xml:space="preserve">Název </t>
  </si>
  <si>
    <t>Příjmy z úroků</t>
  </si>
  <si>
    <t>Převody z rozpočtových účtů:</t>
  </si>
  <si>
    <t>Rozpočtové výdaje</t>
  </si>
  <si>
    <t>Povinné pojistné na zdravotní pojištění</t>
  </si>
  <si>
    <t>Revitalizace říčních systémů a vodních ploch</t>
  </si>
  <si>
    <t>Výdaje kapitálové</t>
  </si>
  <si>
    <t>Drobný hmotný dlouhodobý  majetek</t>
  </si>
  <si>
    <t>Drobný hmotný dlouhodobý majetek</t>
  </si>
  <si>
    <t>Nákup ostatních služeb</t>
  </si>
  <si>
    <t>Nespecifikované rezervy</t>
  </si>
  <si>
    <t>Ostatní činnosti</t>
  </si>
  <si>
    <t>Veřejné osvětlení</t>
  </si>
  <si>
    <t>Dary obyvatelstvu</t>
  </si>
  <si>
    <t>Převody vlastním fondům-převody sociálnímu fondu obcí</t>
  </si>
  <si>
    <t>Povinné pojistné na úrazové pojištění</t>
  </si>
  <si>
    <t>Ochranné pomůcky - vlastní zdroje</t>
  </si>
  <si>
    <t>Drobný hmotný dlouhodobý majetek - vlastní zdroje</t>
  </si>
  <si>
    <t>Nákup materiálu - vlastní zdroje</t>
  </si>
  <si>
    <t>Pohonné hmoty a maziva  - vlastní zdroje</t>
  </si>
  <si>
    <t xml:space="preserve">Komunální služby a územní rozvoj </t>
  </si>
  <si>
    <t>Prádlo, oděv, obuv</t>
  </si>
  <si>
    <t>Pohonné hmoty</t>
  </si>
  <si>
    <t>Obecné příjmy a výdaje z finančních operací</t>
  </si>
  <si>
    <t xml:space="preserve">Sociální rehabilitace </t>
  </si>
  <si>
    <t>Soc. pomoc osobám v hmotné nouzi</t>
  </si>
  <si>
    <t>Ostatní služby a činnosti v oblasti soc. péče  /Klub seniorů/</t>
  </si>
  <si>
    <t>Bezpečnost a veřejný pořádek-Městská policie</t>
  </si>
  <si>
    <t>Náhrady mezd v době nemoci</t>
  </si>
  <si>
    <t>Příjmy z poskytování služeb a výrobků - knihovna</t>
  </si>
  <si>
    <t>Příjmy z poskytování služeb a výrobků - pohřebnictví</t>
  </si>
  <si>
    <t>Služby školení a vzdělávání - vlastní zdroje MČ</t>
  </si>
  <si>
    <t>Využití volného času dětí a mládeže</t>
  </si>
  <si>
    <t>Pohonné hmoty - fukar</t>
  </si>
  <si>
    <t>Sportovní zařízení v majetku obce - S.K. Slovan Kunratice</t>
  </si>
  <si>
    <t>Knihy, učební pomůcky, tisk - vlastní zdroje</t>
  </si>
  <si>
    <t>Nákup materiálu- koše výměna, barvy, náhr. díly k mobiliáři..</t>
  </si>
  <si>
    <t>Příjmy z prodeje zboží-kultura-kniha Kunratice v běhu času</t>
  </si>
  <si>
    <t>Služby školení a vzdělávání - vlastní zdroje</t>
  </si>
  <si>
    <t>Základní školy celkem vč. investic</t>
  </si>
  <si>
    <t>Převod do fondu Domu s chráněnými byty</t>
  </si>
  <si>
    <t>Převody vlastním fondům-převod do fondu Domu s chráněnými byty</t>
  </si>
  <si>
    <t>Ostatní činnosti související se službami pro obyvatelstvo</t>
  </si>
  <si>
    <t>Ostatní neinvestiční transfery obyvatelstvu-dárkové poukázky jubilantům</t>
  </si>
  <si>
    <t>Nákup ostatních služeb - příspěvek na stravování - sociální fond</t>
  </si>
  <si>
    <t>Nákup ostatních služeb-přezkoumání hospodaření a ost. služby</t>
  </si>
  <si>
    <t>Daň z nemovitých věcí</t>
  </si>
  <si>
    <t>Poštovní služby</t>
  </si>
  <si>
    <t>Neinvestiční příspěvky zřízeným příspěvkovým organizacím: příspěvek MČ</t>
  </si>
  <si>
    <t>Opravy a udržování-běžné</t>
  </si>
  <si>
    <t xml:space="preserve">Odměny členů zastupitelstev vč. členů výborů a komisí </t>
  </si>
  <si>
    <t>Městská část Praha KUNRATICE</t>
  </si>
  <si>
    <t>Mateřské školy</t>
  </si>
  <si>
    <t>Daňové příjmy:</t>
  </si>
  <si>
    <t>Daňové příjmy celkem</t>
  </si>
  <si>
    <t>Nedaňové příjmy:</t>
  </si>
  <si>
    <t>Nedaňové příjmy celkem</t>
  </si>
  <si>
    <t>Konsolidace příjmů:</t>
  </si>
  <si>
    <t>Přijaté transfery:</t>
  </si>
  <si>
    <t>Zpracování dat a služby související s informačními technologiemi</t>
  </si>
  <si>
    <t>Převody z vlastních  fondů a mezi HMP a MČ- konsolidace příjmů celkem</t>
  </si>
  <si>
    <t>PŘÍJMY CELKEM vč. převodů z vlastních fondů a mezi HMP a MČ -dotační vztah</t>
  </si>
  <si>
    <t>Elektrická energie Golčova 28 a akce v Zámeckém parku</t>
  </si>
  <si>
    <t>Převody mezi statutátními městy a jejich MČ-transfer ze státního rozpočtu -souhrnný dotační vztah</t>
  </si>
  <si>
    <t>Převody mezi statutátními městy a jejich MČ-transfer z HMP -souhrnný dotační vztah</t>
  </si>
  <si>
    <t>Přijaté transfery celkem</t>
  </si>
  <si>
    <t>PŘÍJMY po konsolidaci-bez převodů z vlastních fondů a mezi HMP a MČ)</t>
  </si>
  <si>
    <t>Zachování a obnova kulturních památek-Zámecká zeď</t>
  </si>
  <si>
    <t>Činnost registrovaných církví a náboženských společností</t>
  </si>
  <si>
    <t>Ochrana půdy a podz. vod proti infiltraci (odlučovač parkoviště Šeberák)</t>
  </si>
  <si>
    <t>Nákup ostatních služeb - revize hřišť a ostatní drobné služby</t>
  </si>
  <si>
    <t>Opravy a udržování-opravy inventáře</t>
  </si>
  <si>
    <t>Platby daní a poplatků krajům, obcím a st. fondům-správní poplatky katastr. úřad</t>
  </si>
  <si>
    <t>Převody vlastním rozpočtovým účtům:posílení ze soc.fondu</t>
  </si>
  <si>
    <t>Převody vlastním fondům a mezi HMP a MČ - konsolidace výdajů celkem (par. 6330)</t>
  </si>
  <si>
    <t>VÝDAJE po konsolidaci bez převodů vlastním fondům a mezi HMP a MČ</t>
  </si>
  <si>
    <t>VÝDAJE CELKEM vč. převodů vlastním fondům a mezi HMP a MČ</t>
  </si>
  <si>
    <t>OBJEM VÝDAJU vč. převodů mezi HMP a MČ</t>
  </si>
  <si>
    <t xml:space="preserve">Výdaje běžné </t>
  </si>
  <si>
    <t>OBJEM VÝDAJU celkem</t>
  </si>
  <si>
    <t>Zpracování dat a služby související s informačními technologiemi-servisní služby přenosu dat-systém svolávání a informování Fireport</t>
  </si>
  <si>
    <t>Odměny za užití duševního vlastnictví-poplatek OSA</t>
  </si>
  <si>
    <t xml:space="preserve">OBJEM PŘÍJMU vč. dotačního vztahu po konsolidaci vlastních fondů - ZDROJE celkem                                                </t>
  </si>
  <si>
    <t xml:space="preserve">ostatní opravy komunikací </t>
  </si>
  <si>
    <t xml:space="preserve">Elektrická energie-napájení čerpadla ze studny k přívodu vody do rybníka Ohrada </t>
  </si>
  <si>
    <t>Budovy, haly, stavby - Základní škola:</t>
  </si>
  <si>
    <t>Drobný hmotný dlouhodobý majetek-stacionární přístroj Linky tísňového volání</t>
  </si>
  <si>
    <t>Věcné dary-jubileum občana</t>
  </si>
  <si>
    <t>Nákup ostatních služeb- drobné služby</t>
  </si>
  <si>
    <t xml:space="preserve">Opravy a udržování  - vlastní zdroje </t>
  </si>
  <si>
    <t>Požární ochrana dobrovolná část</t>
  </si>
  <si>
    <t>Platby daní a poplatků státnímu rozpočtu-dálniční známka</t>
  </si>
  <si>
    <t>OBJEM PŘÍJMU - ZDROJE celkem</t>
  </si>
  <si>
    <t>REKAPITULACE</t>
  </si>
  <si>
    <t>FINANCOVÁNÍ z úspor vlastních prostředků z předešlých let    (+) schodek, (-) přebytek</t>
  </si>
  <si>
    <t>Poskytnuté náhrady-roční poplatek Svazu MČ HMP</t>
  </si>
  <si>
    <t>Základní škola:</t>
  </si>
  <si>
    <t>ROZDÍL PŘÍJMU A VÝDAJU (-) schodek, (+) přebytek</t>
  </si>
  <si>
    <t>Nákup ostatních služeb - vlastní zdroje</t>
  </si>
  <si>
    <t>Poplatek ze vstupného</t>
  </si>
  <si>
    <t>Nájemné (umístění výstražného zařízení na sloupech veř. osvětlení)</t>
  </si>
  <si>
    <t>Budovy, haly, stavby</t>
  </si>
  <si>
    <t>Plošné rekonstrukce komunikací Kunratice</t>
  </si>
  <si>
    <t xml:space="preserve">Opravy a udržování   </t>
  </si>
  <si>
    <t>Opravy a udržování (zázemí Zámeckého parku Golčova 28)</t>
  </si>
  <si>
    <t>Věcné dary-květiny apod. účinkujícím při kulturních pořadech</t>
  </si>
  <si>
    <t xml:space="preserve">Dary obyvatelstvu </t>
  </si>
  <si>
    <t>Věcné dary (dárky účastníkům akcí, květiny, nákup mincí pro vítání občánků)</t>
  </si>
  <si>
    <t>Služby elektronických komunikací-telefonní poplatky</t>
  </si>
  <si>
    <t>Místní knihovna</t>
  </si>
  <si>
    <t>Neinvestiční transfery spolkům - vlastní zdroje</t>
  </si>
  <si>
    <r>
      <t xml:space="preserve">Převody mezi statutátními městy a jejich MČ-transfer z HMP- </t>
    </r>
    <r>
      <rPr>
        <b/>
        <sz val="12"/>
        <rFont val="Arial CE"/>
        <charset val="238"/>
      </rPr>
      <t>neinvestiční dotace HMP:</t>
    </r>
  </si>
  <si>
    <r>
      <t xml:space="preserve">Převody mezi statutátními městy a jejich MČ-transfer z HMP- </t>
    </r>
    <r>
      <rPr>
        <b/>
        <sz val="12"/>
        <rFont val="Arial CE"/>
        <charset val="238"/>
      </rPr>
      <t>investiční dotace HMP:</t>
    </r>
  </si>
  <si>
    <t xml:space="preserve">                                                - dotace HMP</t>
  </si>
  <si>
    <t xml:space="preserve">Nákup ostatních služeb: zimní údržba komunikací vč. úklidu po zimní údržbě, strojní čištění </t>
  </si>
  <si>
    <t>Dary obyvatelstvu -příspěvek v případě účasti na Lince tísňového volání</t>
  </si>
  <si>
    <t>Sankční platby přijaté od jiných subjektů-smluvní pokuty a pokuty z přestupků</t>
  </si>
  <si>
    <t>Nákup ostatních služeb-KZ, kulturní akce…</t>
  </si>
  <si>
    <t xml:space="preserve"> Skutečnost Kč</t>
  </si>
  <si>
    <t>Příjmy z poskytování služeb a výrobků - místní správa-úhrada za poskytování informací dle 106/1999 Sb.</t>
  </si>
  <si>
    <t>Převody z vlastních rezervních fondů-z fondu Domu s chráněnými byty</t>
  </si>
  <si>
    <t>Nákup ostatních služeb: Pořízení součástí dopravního příslušenství (retardéry, zrcadla, bariéry, přenosná značení…)</t>
  </si>
  <si>
    <t xml:space="preserve">Platby daní a poplatků krajům, obcím a st. fondům-správní poplatky </t>
  </si>
  <si>
    <t xml:space="preserve">Ostatní investiční výdaje silnice </t>
  </si>
  <si>
    <t>Nákup materiálu a doplňky k vybavení knihovny</t>
  </si>
  <si>
    <t>Nákup materiálu-spotřební materiál, náhradní díly, kusový nákup součástí dopravního značení (zrcadla, kužely, sloupky…)</t>
  </si>
  <si>
    <t>Opravy a udržování-opravy polyfunkčních hřišť</t>
  </si>
  <si>
    <t>Neinvestiční transfery cizím příspěvkovým organizacím-zdravotnická zařízení</t>
  </si>
  <si>
    <t xml:space="preserve">Opravy a udržování - oprava hřbitovní zdi a ostatní drobné opravy </t>
  </si>
  <si>
    <t>Neinvestiční příspěvky zřízeným příspěvkovým organizacím: pravidelný roční příspěvek MČ</t>
  </si>
  <si>
    <t>Nákup ostatních služeb -údržba zeleně v obci,výsadba stromů, údržba revitalizovaného území Zelené cesty</t>
  </si>
  <si>
    <t>Převody vlastní pokladně</t>
  </si>
  <si>
    <t>Ostatní příjmy z pronájmu majetku-pronájem hrobů</t>
  </si>
  <si>
    <t>Místní správa-Zkoušky odborné způsobilosti</t>
  </si>
  <si>
    <t>Ostatní nákupy-účast v akci Do práce na kole</t>
  </si>
  <si>
    <t>Nákup ostatních služeb-odvoz odpadu hřbitov</t>
  </si>
  <si>
    <t>Nákup ostatních služeb-údržba zeleně hřbitov</t>
  </si>
  <si>
    <t>Služby peněžních ústavů - pojištění majetku</t>
  </si>
  <si>
    <t>Nákup ostatních služeb: STK, projekty k opravám, výběrové řízení k opravám, autorský dozor k opravám a jiné dodávky prací (vyjádření k sítím, provizorní DZ k akcím,nové DZ,  posudky a ostatní podklady ke stavu komunikací, projednávání..):</t>
  </si>
  <si>
    <t>Správní poplatky-trvalý pobyt..., Czech point..</t>
  </si>
  <si>
    <t>Přijaté nekapitálové příspěvky a náhrady- přeplatky záloh, vypořádání záloh (Česká pošta aj.), náklady v přestupkovém řízení</t>
  </si>
  <si>
    <t>Opravy a udržování: opravy výtluků</t>
  </si>
  <si>
    <t xml:space="preserve">Nákup ostatních služeb-přezkoumání hospodaření </t>
  </si>
  <si>
    <t>Napájení veřejného osvětlení v majetku MČ dle smlouvy s THMP do doby převodu na HMP</t>
  </si>
  <si>
    <t>Nákup ostatních služeb: Pořízení služeb k úklidu a drobné údržbě komunikací a přilehlých veřejných prostranství, odstraňování grafitti a následků vandalismu na majetku MČ a mobiliáři, šintování komunikací, podpora projektu Ukliďme Česko</t>
  </si>
  <si>
    <t>údržba dlažby chodníků (přeskládání zámkové dlažby)</t>
  </si>
  <si>
    <t>Opravy a udržování - opravy kanalizace</t>
  </si>
  <si>
    <t xml:space="preserve">Nákup ostatních služeb, objekt Golčova 24, drobné služby, revize </t>
  </si>
  <si>
    <t>Služby peněžních ústavů-bankovní poplatky</t>
  </si>
  <si>
    <t>Neinvestiční příspěvky zřízeným příspěvkovým organizacím: příspěvek MČ jednorázový-párová výuka</t>
  </si>
  <si>
    <t>Nákup materiálu-kronika, kulturní akce</t>
  </si>
  <si>
    <t>Nákup ostatních služeb - letní promítání filmů v Zámeckém parku</t>
  </si>
  <si>
    <t>Dary obyvatelstvu-výstavy, kulturní akce</t>
  </si>
  <si>
    <t xml:space="preserve">Nákup materiálu  (materiál ke kurzu zdobení pro seniory, ost. drobný...) </t>
  </si>
  <si>
    <t>Poskytnuté náhrady-svědecká výpověď přestupky (+např.sociální pohřeb, náhrada výdajů útulku pro zvířata)</t>
  </si>
  <si>
    <t>Programové vybavení</t>
  </si>
  <si>
    <t>akce "Chodníkový program Kunratice 2019" dokumentace, poplatky, realizace</t>
  </si>
  <si>
    <t>Ostatní neinvestiční transfery podnikatelským subjektům-podpora plavání seniorů-dotace a.s. Jihoměstská sociální</t>
  </si>
  <si>
    <t xml:space="preserve">Plyn </t>
  </si>
  <si>
    <t>Účastnické poplatky za konference</t>
  </si>
  <si>
    <t>Elektrická energie-spořeba el-en. uliční vánoční výzdoba MČ</t>
  </si>
  <si>
    <t>Ostatní osobní výdaje OP Zaměstnanost-Tvorba strategických dokumentů MČ, podíl SR-MPSV</t>
  </si>
  <si>
    <t>Konzultační, poradenské a právní služby pro MČ-vlastní zdroje</t>
  </si>
  <si>
    <t>JSDH provoz</t>
  </si>
  <si>
    <t>Ochranné pomůcky -dotace HMP</t>
  </si>
  <si>
    <t>Drobný hmotný dlouhodobý majetek-dotace HMP</t>
  </si>
  <si>
    <t>Pohonné hmoty a maziva  -dotace HMP</t>
  </si>
  <si>
    <t>Nákup ostatních služeb -dotace HMP</t>
  </si>
  <si>
    <t>Nákup ostatních služeb - čištění kanalizace</t>
  </si>
  <si>
    <t>Krizová opatření</t>
  </si>
  <si>
    <t xml:space="preserve">Investiční převody mezi statutátními městy a jejich MČ-investiční dotace </t>
  </si>
  <si>
    <t>ZŠ Program prevence sociálního vyloučení a otvírání hřišť -dotace HMP</t>
  </si>
  <si>
    <t>VÝDAJE z převodů HM Praze (par. 6330 pol. 5347+pol. 6363) odvody</t>
  </si>
  <si>
    <t>ZŠ OP PPR Rozvoj demokraticlé kultury na ZŠ Kunratice, podíl HMP</t>
  </si>
  <si>
    <t>ZŠ OP PPR Rozvoj demokraticlé kultury na ZŠ Kunratice, podíl EU</t>
  </si>
  <si>
    <t>Ochranné pomůcky-respirátory</t>
  </si>
  <si>
    <t>Tvorba strategických a koncepčních dokumentů MČ Kunratice-OP Zaměstnanost EU+SR</t>
  </si>
  <si>
    <t>IV. etapa - cyklotrasa A 213 pořízení projektové dokumentace-vlastní zdroje</t>
  </si>
  <si>
    <t>ZŠ OP PPR Rozvoj demokratické kultury na ZŠ Kunratice, podíl EU</t>
  </si>
  <si>
    <t>ZŠ OP PPR Rozvoj demokratické kultury na ZŠ Kunratice, podíl HMP</t>
  </si>
  <si>
    <t>Posílení rozpočtu soc. fondu-příjem sociálního fondu</t>
  </si>
  <si>
    <t>Převody z vlastních fondů-ze sociálního fondu</t>
  </si>
  <si>
    <t>Převody mezi statutátními městy a jejich MČ-transfer ze SR a HMP souhrnný dotační vztah a přijaté neinvestiční dotace</t>
  </si>
  <si>
    <t>Nákup ostatních služeb-drobné služby-vyjádření k sítím a ost.služby (PRE - připojení el.en. pro akce v Zámeckém parku…)</t>
  </si>
  <si>
    <t>PŘÍJMY z dotačního vztahu (pol. 4137 a 4251 par. 6330)</t>
  </si>
  <si>
    <t>2021 Budovy, haly, stavby - Tepelná ochrana oken -venkovní žaluzie</t>
  </si>
  <si>
    <t>Opravy a udržování-(2020 oprava skla protipožárních dveří)</t>
  </si>
  <si>
    <t>Nákup materiálu-materiál na výměnu střešní krytiny u čp. 8 K Libuši</t>
  </si>
  <si>
    <t>Opravy a udržování-objekt Golčova 34-MP-opravy oken, výměna podlahových krytin, malování …</t>
  </si>
  <si>
    <t>Drobný hmotný dlouhodobý majetek (..stojany na kola, drobné ruční stroje)</t>
  </si>
  <si>
    <r>
      <t xml:space="preserve">cyklotrasa A 213 Cyklotrasa Šeberov-Kunratický les-rekonstrukce komunikací, </t>
    </r>
    <r>
      <rPr>
        <b/>
        <sz val="12"/>
        <rFont val="Arial CE"/>
        <charset val="238"/>
      </rPr>
      <t>2020</t>
    </r>
    <r>
      <rPr>
        <sz val="12"/>
        <rFont val="Arial CE"/>
        <charset val="238"/>
      </rPr>
      <t xml:space="preserve"> výkup pozemku při komunikaci Do Dubin, </t>
    </r>
    <r>
      <rPr>
        <b/>
        <sz val="12"/>
        <rFont val="Arial CE"/>
        <charset val="238"/>
      </rPr>
      <t>2021</t>
    </r>
    <r>
      <rPr>
        <sz val="12"/>
        <rFont val="Arial CE"/>
        <charset val="238"/>
      </rPr>
      <t xml:space="preserve"> výkup pozemku ….</t>
    </r>
  </si>
  <si>
    <t>Služby peněžních ústavů - pojištění hasičů strojníků</t>
  </si>
  <si>
    <t xml:space="preserve">Nákup ostatních služeb </t>
  </si>
  <si>
    <t>Údržba vodního díla -rybník Ohrada (Kontrola stavu objektu rybníka Ohrada a odtokové části, čištění, opravy poškození po přívalovém dešti)</t>
  </si>
  <si>
    <t>Opravy a udržování  -dotace HMP - opravy techniky</t>
  </si>
  <si>
    <t>Nákup ostatních služeb - Babí léto v pohybu -rozšířený program</t>
  </si>
  <si>
    <t>Služby školení a vzdělávání-dotace HMP-zkoušky odborné způsobilosti</t>
  </si>
  <si>
    <t>Nákup ostatních služeb - ostraha, úklid, revize, STK, znal. posudky, geod. zaměření, pracovně lékařské služby, malování, mytí oken, výměna podlahových krytin, servis kašny, obnova certifikátů, ostatní běžné</t>
  </si>
  <si>
    <t xml:space="preserve">Ostatní neinv. transfery neziskovým apod. organizacím  </t>
  </si>
  <si>
    <t>Ostatní sportovní činnost</t>
  </si>
  <si>
    <t>Ostatní činnost ve zdravotnictví</t>
  </si>
  <si>
    <t xml:space="preserve">Neinvestiční transfery spolkům -2020 MO STP Flora </t>
  </si>
  <si>
    <t xml:space="preserve">Neinvestiční transfery spolkům -2020 Rehabilitace Hornomlýnská </t>
  </si>
  <si>
    <t>Potraviny (pohotovost JSDH)</t>
  </si>
  <si>
    <t>Ostatní neinvestiční transfery obyvatelstvu (pohotovost JSDH)</t>
  </si>
  <si>
    <t>RS 2021</t>
  </si>
  <si>
    <t>RU 2021</t>
  </si>
  <si>
    <t xml:space="preserve">Poplatek z pobytu </t>
  </si>
  <si>
    <t>Ostatní přijaté vratky transferů-vratka Jihoměstská sociální- za nevyčerpané příspěvky na plavání seniorů v r. 2020</t>
  </si>
  <si>
    <t>Plošné rekonstrukce komunikací Kunratice III. etapa</t>
  </si>
  <si>
    <t xml:space="preserve">Ostatní přijaté vratky transferů-vratka od MŠ OPP PR Rozvoj polytechn. výchovy a EVVO spoluúčast MČ
</t>
  </si>
  <si>
    <r>
      <t xml:space="preserve">ZŠ OPP PR Podpora integrace žáků s odlišným mateřským jazykem </t>
    </r>
    <r>
      <rPr>
        <b/>
        <sz val="12"/>
        <rFont val="Arial CE"/>
        <charset val="238"/>
      </rPr>
      <t>(OMJ)</t>
    </r>
    <r>
      <rPr>
        <sz val="12"/>
        <rFont val="Arial CE"/>
        <charset val="238"/>
      </rPr>
      <t xml:space="preserve"> II, podíl HMP</t>
    </r>
  </si>
  <si>
    <t>ZŠ OPP PR Podpora integrace žáků s OMJ II, podíl EU</t>
  </si>
  <si>
    <t>ZŠ OPP PR Podpora integrace žáků s OMJ III, podíl HMP</t>
  </si>
  <si>
    <t>ZŠ OPP PR Podpora integrace žáků s OMJ III, podíl EU</t>
  </si>
  <si>
    <r>
      <t xml:space="preserve">MŠ OPP PR Podpora integrace žáků s odlišným mateřským jazykem </t>
    </r>
    <r>
      <rPr>
        <b/>
        <sz val="12"/>
        <rFont val="Arial CE"/>
        <charset val="238"/>
      </rPr>
      <t>(OMJ)</t>
    </r>
    <r>
      <rPr>
        <sz val="12"/>
        <rFont val="Arial CE"/>
        <charset val="238"/>
      </rPr>
      <t xml:space="preserve"> II, podíl HMP</t>
    </r>
  </si>
  <si>
    <t>MŠ OPP PR Podpora integrace žáků s OMJ II, podíl EU</t>
  </si>
  <si>
    <t>MŠ OPP PR Podpora integrace žáků s OMJ III, podíl HMP</t>
  </si>
  <si>
    <t>MŠ OPP PR Podpora integrace žáků s OMJ III, podíl EU</t>
  </si>
  <si>
    <t>Budovy, haly, stavby-Revitalizace rybníka  Ohrada - autorský dozor</t>
  </si>
  <si>
    <t xml:space="preserve">III. etapa Rekonstrukce dalších ulic - dotace HMP </t>
  </si>
  <si>
    <t>IV. etapa - cyklotrasa A 213 Cyklotrasa Šeberov-Kunratický les-rekonstrukce, projektová dokumentace-ponechaná dotace HMP</t>
  </si>
  <si>
    <t>Budovy, haly, stavby-vybudování studny při rybníku Ohrada k posílení přívodu vody do rybníka</t>
  </si>
  <si>
    <t xml:space="preserve">Věcné dary - knihy pro prvňáčky (knihy pořízené v roce 2017, 300 ks, jsou spotřebovány,dárky ke Dni učitelů)  </t>
  </si>
  <si>
    <t xml:space="preserve">Ostatní osobní výdaje OP Zaměstnanost-Tvorba strategických dokumentů MČ, podíl MČ </t>
  </si>
  <si>
    <t xml:space="preserve">Konzultační, poradenské a právní služby OP Zaměstnanost-Tvorba strategických dokumentů MČ, podíl EU </t>
  </si>
  <si>
    <t xml:space="preserve">Konzultační, poradenské a právní služby OP Zaměstnanost-Tvorba strategických dokumentů MČ, podíl SR-MPSV </t>
  </si>
  <si>
    <t xml:space="preserve">Neinvestiční transfery spolkům (PC klub pro hendikepované Křižovatka, z.s.) </t>
  </si>
  <si>
    <t>Dary obyvatelstvu-kulturní pěvecké vystoupení</t>
  </si>
  <si>
    <t>Nespecifikované rezervy vlastní zdroje</t>
  </si>
  <si>
    <t>Budovy, haly, stavby-vlastní zdroje-Rekonstrukce hasičské zbrojnice-Dostavba garáže hasičské zbrojnice-vč.dokumentace- vlastní zdroje</t>
  </si>
  <si>
    <t>Povinné pojistné na sociální zabezpečení a politiku zaměstnanosti</t>
  </si>
  <si>
    <t xml:space="preserve">Ponechané prostředky dotace HMP </t>
  </si>
  <si>
    <t>Opravy a udržování - zámecká zeď a zámecký park</t>
  </si>
  <si>
    <t>ochranné pomůcky - respirátory</t>
  </si>
  <si>
    <t>Budovy, haly, stavby- vybudování sklopného půdního kovového  schodiště pro přístup k udržbě "věže" radnice, pořízení nových informačních tabulí</t>
  </si>
  <si>
    <t>Převody z vlastních rezervních fondů-z fondu Domu s chráněnými byty - kompletní opravy výtahů a výměna sestavy kotlů</t>
  </si>
  <si>
    <t xml:space="preserve">                                                    posílení z fondu DCHB-provoz DCHB</t>
  </si>
  <si>
    <t>Nespecifikované rezervy vlastní zdroje ponechaná dotace HMP</t>
  </si>
  <si>
    <t>Ostatní přijaté vratky transferů-vratka od MŠ školka v přírodě</t>
  </si>
  <si>
    <t>Ostatní přijaté vratky transferů-vratka od ZŠ škola v přírodě</t>
  </si>
  <si>
    <t>Asistence pro sčítací komisaře ČP při sčítání lidu, domů, bytů 2021</t>
  </si>
  <si>
    <t xml:space="preserve">Ostatní přijaté vratky transferů-vratka od ZŠ EU Šablony II </t>
  </si>
  <si>
    <t>Asistence pro sčítací komisaře, nespecifikované rezervy</t>
  </si>
  <si>
    <t>Ostatní všeobecná vnitřní správa-asistence sčítání lidu, domů,bytů 2021</t>
  </si>
  <si>
    <t>Přijaté dary, činnost místní správy</t>
  </si>
  <si>
    <t>Výstavba denní místnosti zaměstnanců úklidu-dostavba šatny-vl. zdroje</t>
  </si>
  <si>
    <t>Výstavba denní místnosti zaměstnanců úklidu-dostavba šatny-dar na pořízení dlouhodobého majetku</t>
  </si>
  <si>
    <t>Zrušené místní poplatky-doplatek z let 2018 a 2019</t>
  </si>
  <si>
    <t>Neinvestiční transfery spolkům  (2020 O.S. Pro Kunratice)</t>
  </si>
  <si>
    <t>Konzultační, poradenské a právní služby-vyřízení dotace z Operačního programu Životní prostředí</t>
  </si>
  <si>
    <t>Neinvestiční příspěvky zřízeným PO - MŠ, ZŠ - stravování dětí IZS</t>
  </si>
  <si>
    <t>Podlimitní technické zhodnocení-klimatizace pro část objektu K Libuši 7-prostory České pošty</t>
  </si>
  <si>
    <t>Stroje, přístroje, zařízení-klimatizace pro část objektu K Libuši 7-prostory České pošty</t>
  </si>
  <si>
    <t>Budovy, haly, stavby-Rekonstrukce hasičské zbrojnice-Dostavba garáže -ponechaná dotace HMP 2020</t>
  </si>
  <si>
    <t>Služby školení a vzdělávání - dotace HMP</t>
  </si>
  <si>
    <t>Přijaté dary na pořízení dlouhodobého majetku</t>
  </si>
  <si>
    <t xml:space="preserve">Ostatní přijaté vratky transferů-vratka od MŠ OPP PR Podpora integrace žáků s OMJ, podíl HMP 
</t>
  </si>
  <si>
    <t xml:space="preserve">Ostatní přijaté vratky transferů-vratka od MŠ OPP PR Podpora integrace žáků s OMJ, podíl EU 
</t>
  </si>
  <si>
    <t>HZ SDH Kunratice-rekonstrukce</t>
  </si>
  <si>
    <t>Dovybavení JSDH Kunratice</t>
  </si>
  <si>
    <t>Rekonstrukce služebny MP Kunratice</t>
  </si>
  <si>
    <t>Výstavba tělocvičny ZŠ Kunratice</t>
  </si>
  <si>
    <t>Posílení mzdových prostředků zaměstnanců škol vč. stravování</t>
  </si>
  <si>
    <t>Strategie adaptace nHMP na změnu klimatu-Výsadba nových stromů a zdravotní řez stávajících stromů</t>
  </si>
  <si>
    <t>Budovy, haly, stavby-Rekonstrukce hasičské zbrojnice-Dostavba garáže -dotace HMP roku 2021 z rezervy pro JSDH</t>
  </si>
  <si>
    <t>Stroje, přístroje, zařízení-dotace HMP-Dovybavení JSDH-přívěsný vozík</t>
  </si>
  <si>
    <t>Posílení mzdových prostředků zaměstnanců škol</t>
  </si>
  <si>
    <t>Výstavba tělocvičny ZŠ Kunratice-dotace HMP 2021</t>
  </si>
  <si>
    <t>Převody vlastním fondům, neinvestiční převody mezi stat. městy a jejich městskými částmi- odvod nedočerpané dotace ZŠ Šablony II</t>
  </si>
  <si>
    <t xml:space="preserve">Převody vlastním fondům, investiční převody mezi stat. městy a jejich městskými částmi- odvody- odvod finančního vypořádání za rok 2020 </t>
  </si>
  <si>
    <t>Převody vlastním fondům, neinvestiční převody mezi stat. městy a jejich městskými částmi- odvod finančního vypořádání za rok 2020</t>
  </si>
  <si>
    <t>Podíl na prostředcích obdržených jako výnos z daně z hazardních her a jako odvod z loterií, doplatek za 12/2020 a za období 1.-5/2021</t>
  </si>
  <si>
    <t>Podíl MČ na celkové daňové povinnosti HMP na dani z příjmu právnických osob za období roku 2020</t>
  </si>
  <si>
    <t xml:space="preserve">Ostatní přijaté vratky transferů-vratka od ZŠ EU OP PPR OMJ  </t>
  </si>
  <si>
    <t xml:space="preserve">Platby daní a poplatků krajům, obcím a st. fondům-daň z příjmu 2020 z hlavní činnosti </t>
  </si>
  <si>
    <t>Ostatní správa v oblasti hospodářských opatření pro krizové stavy-tornádo v červnu 2021</t>
  </si>
  <si>
    <t>Ostatní nákupy jinde nezařazené-členský příspěvek Sdružení tajemníků MOÚ, z.s.</t>
  </si>
  <si>
    <t>Ostatní neinvestiční transfery obyvatelstvu-soc. fond</t>
  </si>
  <si>
    <t>Převody vlastním fondům, neinvestiční převody mezi stat. městy a jejich městskými částmi- odvod nedočerpané dotace MŠ OMJ a ZŠ OMJ</t>
  </si>
  <si>
    <t>Přijaté neinvestiční dary (oprava komunikace U Rakovky)</t>
  </si>
  <si>
    <t>Podlimitní technické zhodnocení - vysouvací plotový díl u hřiště Hornomlýnská</t>
  </si>
  <si>
    <t>Ostatní neinvestiční transfery obyvatelstvu-podpora integrace žáků ZŠ</t>
  </si>
  <si>
    <t>Neinvestiční transfery obcím-finanční dar obci postižené tornádem Moravská Nová Ves</t>
  </si>
  <si>
    <t xml:space="preserve">                                                    posílení z fondu DCHB-výtahy, kotelna</t>
  </si>
  <si>
    <t xml:space="preserve">Domovy se zvláštním režimem - Dům s chráněnými byty </t>
  </si>
  <si>
    <t>Převody z vlastních fondů hospodářské činnosti-převod části HV VHČ let 2019 a 2020 do fondu DCHB (převod na ZBÚ pro fond DCHB)</t>
  </si>
  <si>
    <t>Převody z vlastních rezervních fondů-z fondu Domu s chráněnými byty na provoz a akce DCHB</t>
  </si>
  <si>
    <t>Převody z vlastních rezervních fondů-z fondu Domu s chráněnými byty na výměnu a modernizaci elektroinstalace výtahů a na rekonstrukci plynové kotelny</t>
  </si>
  <si>
    <t xml:space="preserve">ostatní opravy-techniky (vč. výměny kamer), výměna a opravy svislého dopravního značení a příslušenství, obnova vodorovného dopravního značení  </t>
  </si>
  <si>
    <t>Nákup ostatních služeb - akce Divadlo v parku - nerealizována</t>
  </si>
  <si>
    <t>Budovy, haly, stavby-pořízení herních prvků dětských hřišť - r. 2020 DH Nad Rybníčky-kruhová trampolína aj., r. 2021 DH u Zámeckého parku aj. (oplocení hřiště Hornomlýnská, betonové stoly na stolní tenis, piknik sestavy stoly, lavice)</t>
  </si>
  <si>
    <t>Ostatní osobní výdaje OP Zaměstnanost-Tvorba strategických dokumentů MČ, podíl EU  (dotace EU)</t>
  </si>
  <si>
    <t>Ostatní osobní výdaje OP Zaměstnanost-Tvorba strategických dokumentů MČ (vlastní zdroje MČ do obdržení dotace )</t>
  </si>
  <si>
    <t>Konzultační, poradenské a právní služby OP Zaměstnanost-Tvorba strategických dokumentů MČ, podíl MČ (vlastní zdroje)</t>
  </si>
  <si>
    <t>Přijaté pojistné náhrady (vč. oprava okna po vloupání)</t>
  </si>
  <si>
    <t>Volby do Poslanecké sněmovny PČR</t>
  </si>
  <si>
    <t>Neinvestiční transfery spolkům</t>
  </si>
  <si>
    <t>Volby do Parlamentu ČR - do Poslanecké sněmovny PČR</t>
  </si>
  <si>
    <t>Nájemné (ZUŠ)</t>
  </si>
  <si>
    <t>Nákup ostatních služeb (příprava prostor ZŠ, servis PC aj.)</t>
  </si>
  <si>
    <t>Léky a zdravotnický materiál (hygienicko-protiepidemická opatření)</t>
  </si>
  <si>
    <t>Služby elektronických komunikací-zajištění hlasového spojení volebních komisí</t>
  </si>
  <si>
    <t>Stroje, přístroje, zařízení- vlastní zdroje-Dovybavení JSDH-přívěsný vozík</t>
  </si>
  <si>
    <t>Ing. Lenka Alinčová, starostka MČ Praha Kunratice</t>
  </si>
  <si>
    <t>Neinvestiční transfery církvím a nábožen. společnostem</t>
  </si>
  <si>
    <t>ZŠ OP PPR Rozvoj demokrat. kultury na ZŠ Kunratice II, podíl HMP</t>
  </si>
  <si>
    <t>ZŠ OP PPR Rozvoj demokrat. kultury na ZŠ Kunratice II, podíl EU</t>
  </si>
  <si>
    <t>Budovy, haly, stavby-projektová dokumentace - Úprava zázemí fotbalového stadionu SK Slovan Kunratice (správní poplatek)</t>
  </si>
  <si>
    <t>NÁVRH ROZPOČTU 2022  a  PLNĚNÍ PŘÍJMU A ČERPÁNÍ VYDAJU ROZPOČTU 2021</t>
  </si>
  <si>
    <t>11/2021</t>
  </si>
  <si>
    <t>Návrh 2022</t>
  </si>
  <si>
    <t>Konzultační, poradenské a právní služby-výběrové řízení zhotovitele rekonstrukce plynové kotelny</t>
  </si>
  <si>
    <t>ZŠ OPP PR Podpora integrace žáků s odlišným mateřským jazykem (OMJ) II, podíl HMP</t>
  </si>
  <si>
    <t>MŠ OPP PR Podpora integrace žáků s odlišným mateřským jazykem (OMJ) II, podíl HMP</t>
  </si>
  <si>
    <t>NÁVRH ROZPOČTU 2022  a  PLNĚNÍ PŘÍJMU A ČERPÁNÍ VYDAJU ROZPOĆTU 2021</t>
  </si>
  <si>
    <t>Budovy, haly, stavby-Rekonstrukce služebny MP Kunratice-dotace HMP 2021</t>
  </si>
  <si>
    <t>2021 Budovy, haly, stavby - Tepelná ochrana oken -venkovní žaluzie-dar na pořízení dlohodobého majetku</t>
  </si>
  <si>
    <t>2022 Budovy, haly, stavby - Sanace suterénu budovy MŠ</t>
  </si>
  <si>
    <t>Vlastní zdroje (2022 do doby schválení převodu dotace HMP)</t>
  </si>
  <si>
    <t xml:space="preserve">Neinvestiční transfery spolkům  </t>
  </si>
  <si>
    <t>2021 Neinvestiční transfery spolkům  -Kunratice žijou, z.s.</t>
  </si>
  <si>
    <t>2021 Nákup ostatních služeb celkem: rozpočet 2 350,0 tis. Kč, rozpočet upravený 1 950,0 skutečnost 1 705 278,33 Kč</t>
  </si>
  <si>
    <t>2022 Nákup ostatních služeb celkem: rozpočet 2 350,0 tis. Kč</t>
  </si>
  <si>
    <t>Poplatek za užívání veřejného prostranství  (2021 výměna silového vedení PRE)</t>
  </si>
  <si>
    <t>III. etapa Rekonstrukce dalších ulic - dokumentace, poplatky, realizace vlastní zdroje (2021 doplatek AD II etapy)</t>
  </si>
  <si>
    <t>2021 Opravy a udržování celkem: rozpočet 1 150,0, rozpočet upravený 1 550,0 tis. Kč, skutečnost  1 295 206,90 Kč</t>
  </si>
  <si>
    <t>Vytvoření zóny 30 a doprovodné úpravy značení na místních komunikacích - (2021 etapa I. Jih)</t>
  </si>
  <si>
    <t>2021 oprava zábradlí v ul. K Verneráku na hrázi Hornomlýnského rybníka</t>
  </si>
  <si>
    <t>2021 oprava komunikace U Rakovky</t>
  </si>
  <si>
    <t>Nákup ostatních služeb (2021 odstranění vodních makrofyt z vodní nádrže Ohrada)</t>
  </si>
  <si>
    <t>Výstavba tělocvičny ZŠ Kunratice:</t>
  </si>
  <si>
    <t>Ostatní neinvestiční transfery obyvatelstvu-kulturní akce-zájezdy pro seniory (2021 v tom 60,0 tis. dotace hry)</t>
  </si>
  <si>
    <t>Ostatní neinvestiční transfery neziskovým apod. organizacím  (2021 SK Slovan Kunratice)</t>
  </si>
  <si>
    <t xml:space="preserve">2021 Neinvestiční transfery spolkům (rozp. upravený-mimo z.s.Start98l) Tenis Golf Club Kunratice, spolek </t>
  </si>
  <si>
    <t>2021 Neinvestiční transfery spolkům - z.s. Start98 Praha Kunratice</t>
  </si>
  <si>
    <t xml:space="preserve">2021 Ostatní neinv. transfery neziskovým apod. organizacím - TJ Sokol Kunratice </t>
  </si>
  <si>
    <t>Drobný hmotný dlouhodobý majetek - předměty do 40,0 tis. Kč</t>
  </si>
  <si>
    <t>Ostatní neinv. transfery neziskovým apod. organizacím (2021 Junák)</t>
  </si>
  <si>
    <t>Neinvestiční transfery fundacím, ústavům a obecně prospěšným společnostem  (2021 Polovina nebe, o.p.s.)</t>
  </si>
  <si>
    <t>Neinvestiční transfery fundacím, ústavům a obecně prospěšným společnostem  (2021 Tři, zdravotní ústav- úhrada za část pobytu kunrat. občana ve zdravotním ústavu)</t>
  </si>
  <si>
    <t>Neinvestiční transfery fundacím, ústavům a obecně prospěšným společnostem  (2021 Národní ústav pro autismus, zdravotní ústav)</t>
  </si>
  <si>
    <t xml:space="preserve">Nákup ostatních služeb: očíslování urnového háje, dokumentace úprav hřbitovní zdi, ostatní služby (2021 montáž řetězu u rozptylové loučky </t>
  </si>
  <si>
    <t xml:space="preserve">Budovy, haly, stavby - r. 2021, 2022  PD rozšíření kolumbária vč. plného oplocení urnového háje </t>
  </si>
  <si>
    <t>Neinvestiční transfery fundacím, ústavům a obecně prospěšným společnostem (2021 Žít spolu, o.p.s.)</t>
  </si>
  <si>
    <t>2021 Nákup ostatních služeb-Výsadba nových stromů a provedení zdravotních řezů stávajících stromů-dotace HMP "Strategie adaptace hl.m. Prahy na změnu klimatu"</t>
  </si>
  <si>
    <t>2021 Nákup ostatních služeb-Výsadba nových stromů a provedení zdravotních řezů stávajících stromů-změna účelu a charakteru ponechané dotace HMP roku 2020 púvodně na dešťovou vodu DCHB</t>
  </si>
  <si>
    <t>2022 Nákup ostatních služeb-výsadba nových stromů a provedení zdravotních řezů stávajících stromů - vlastní zdroje (žádost o ponechání nedočerpaných dotací roku 2021)</t>
  </si>
  <si>
    <t xml:space="preserve">Drobný hmotný dlouhodobý majetek </t>
  </si>
  <si>
    <t>Nákup ostatních služeb:</t>
  </si>
  <si>
    <t>akce pro obyvatele a drobné služby</t>
  </si>
  <si>
    <t>revize, mytí oken, střihání živých plotů, ostatní služby (2021 vč. servis oken)</t>
  </si>
  <si>
    <t>2021 PD rekonstrukce plynové kotelny DCHB</t>
  </si>
  <si>
    <t>Opravy a udržování:</t>
  </si>
  <si>
    <t>2021 kompletní výměna a modernizace elektroinstalace výtahů, rekonstrukce plynové kotelny</t>
  </si>
  <si>
    <t xml:space="preserve">2022 výměna čerpadel u kotelny </t>
  </si>
  <si>
    <t>2022 výměna izolace zadní terasy v posledním podlaží DCHB</t>
  </si>
  <si>
    <t>2021 Dům s chráněnými byty-nádrže na dešťovou vodu a revitalizace okolí-vlastní zdroje</t>
  </si>
  <si>
    <t>2021 Dům s chráněnými byty-nádrže na dešťovou vodu a revitalizace okolí-ponechaná dotace HMP 2020</t>
  </si>
  <si>
    <t xml:space="preserve">Opravy a udržování-opravy vytápění a ohřevu vody, běžné opravy </t>
  </si>
  <si>
    <t>2021 Neinvestiční část celkem - provozní výdaje 580,0 tis. Kč, dotace HMP 115,0 tis. Kč skutečnost 412 720,87 Kč</t>
  </si>
  <si>
    <t>2022 Neinvestiční část celkem - provozní výdaje 585,0 tis. Kč</t>
  </si>
  <si>
    <t>Neinvestiční transfery spolkům (r. 2021 Záchranná brigáda kynologů Praha 20,0tis, Český svaz chovatelů 10,0tis.)</t>
  </si>
  <si>
    <t>Platby daní a poplatků státnímu rozpočtu (návrhy katastr. úřad, soudní poplatky)</t>
  </si>
  <si>
    <t>Drobný hmotný dlouhodobý majetek - notebooky</t>
  </si>
  <si>
    <t xml:space="preserve">Opravy a udržování - opravy radnice, ostatní běžné (r. 2021 instalaterské opravy podle požadavků HS, výměna čerpadla, výměna parapetů po krádeži, servis auta a ost. běžné) </t>
  </si>
  <si>
    <t xml:space="preserve">2022 Opravy a udržování - opravy obložení zárubní dveří 1. patra radnice </t>
  </si>
  <si>
    <t>Drobný hmotný dlouhodobý majetek- (např. mobiliář veřejného prostranství…)</t>
  </si>
  <si>
    <t xml:space="preserve">2022 Opravy a udržování celkem: rozpočet 1 000,0 tis. Kč                                                                                                                                                                                                                                                </t>
  </si>
  <si>
    <t>2022 terénní úpravy - rekonstrukce zahrady DCHB</t>
  </si>
  <si>
    <t xml:space="preserve">Ostatní neinvestiční výdaje </t>
  </si>
  <si>
    <t>Příloha č. 1 k bodu 9  23. zasedání Zastupitelstva MČ Praha Kunratice dne 20.12.2021</t>
  </si>
  <si>
    <t>Odchodné (zák. 131/2000 Sb.)</t>
  </si>
  <si>
    <t>Budovy, haly, stavby-vlastní zdroje rezervované do ponechání dotace HMP 2019 -Rekonstrukce hasičské zbrojnice, ta byla v závěru roku 2020 vyčerpána, MČ nežádala o ponechání</t>
  </si>
  <si>
    <t xml:space="preserve">
Rozpočet MČ Praha Kunratice na rok 2022 zahrnuje vysoký podíl investičních výdajů zejména na komunikace, výstavbu tělocvičny základní školy, sportovní areál a další projekty. Rozdíl mezi příjmy a výdaji je vyrovnán úsporami prostředků z hospodaření minulých let 42 465,0 tis. Kč, do rozpočtu je zapojeno 2 472,0 tis. Kč z fondu Domu s chráněnými byty, který je vytvářen z hospodářského výsledku hospodářské činnosti MČ pro potřebu úprav objektu a akcí pro nájemníky. Je zažádáno o několik dotací. MČ nemá uzavřenu žádnou úvěrovou smlouvu ani do budoucna o úvěru neuvažuje.     </t>
  </si>
  <si>
    <t>Budovy, haly, stavby-ostatní stavby-přístřešky-oplocení míst na popelnice</t>
  </si>
  <si>
    <t>Rozpočet byl schválen usnesením Zastupitelstva MČ Praha Kunratice č. 23.9 ze dne 20.12.2021</t>
  </si>
  <si>
    <t>Návrh byl vyvěšen na úřední desku dne 3.12.2021</t>
  </si>
  <si>
    <t>Návrh byl zveřejněn na elektronické úřední desce www. praha-kunratice.cz dne 3.12.2021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</si>
</sst>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2" x14ac:knownFonts="1">
    <font>
      <sz val="10"/>
      <name val="Arial CE"/>
      <charset val="238"/>
    </font>
    <font>
      <b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CE"/>
      <charset val="238"/>
    </font>
    <font>
      <sz val="11"/>
      <name val="Arial CE"/>
      <charset val="238"/>
    </font>
    <font>
      <b/>
      <sz val="11"/>
      <name val="Arial CE"/>
      <family val="2"/>
      <charset val="238"/>
    </font>
    <font>
      <b/>
      <sz val="11"/>
      <name val="Arial CE"/>
      <charset val="238"/>
    </font>
    <font>
      <b/>
      <sz val="14"/>
      <name val="Arial CE"/>
      <charset val="238"/>
    </font>
    <font>
      <b/>
      <sz val="12"/>
      <name val="Arial CE"/>
      <charset val="238"/>
    </font>
    <font>
      <sz val="12"/>
      <name val="Arial CE"/>
      <charset val="238"/>
    </font>
    <font>
      <sz val="12"/>
      <name val="Arial CE"/>
      <family val="2"/>
      <charset val="238"/>
    </font>
    <font>
      <i/>
      <sz val="12"/>
      <name val="Arial CE"/>
      <charset val="238"/>
    </font>
    <font>
      <sz val="12"/>
      <color rgb="FFFF0000"/>
      <name val="Arial CE"/>
      <charset val="238"/>
    </font>
    <font>
      <sz val="11"/>
      <color rgb="FFFF0000"/>
      <name val="Arial CE"/>
      <charset val="238"/>
    </font>
    <font>
      <sz val="10"/>
      <color rgb="FFFF0000"/>
      <name val="Arial CE"/>
      <charset val="238"/>
    </font>
    <font>
      <b/>
      <sz val="11"/>
      <color rgb="FFFF0000"/>
      <name val="Arial CE"/>
      <charset val="238"/>
    </font>
    <font>
      <u/>
      <sz val="10"/>
      <color theme="10"/>
      <name val="Arial CE"/>
      <charset val="238"/>
    </font>
    <font>
      <b/>
      <u/>
      <sz val="10"/>
      <name val="Arial CE"/>
      <charset val="238"/>
    </font>
    <font>
      <u/>
      <sz val="10"/>
      <name val="Arial CE"/>
      <charset val="238"/>
    </font>
    <font>
      <u/>
      <sz val="12"/>
      <color rgb="FFFF0000"/>
      <name val="Arial CE"/>
      <charset val="238"/>
    </font>
    <font>
      <u/>
      <sz val="10"/>
      <color rgb="FFFF0000"/>
      <name val="Arial CE"/>
      <charset val="238"/>
    </font>
  </fonts>
  <fills count="12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4"/>
        <bgColor indexed="8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8"/>
      </patternFill>
    </fill>
    <fill>
      <patternFill patternType="solid">
        <fgColor rgb="FFCC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E699"/>
        <bgColor rgb="FF000000"/>
      </patternFill>
    </fill>
    <fill>
      <patternFill patternType="solid">
        <fgColor rgb="FFC6E0B4"/>
        <bgColor rgb="FF000000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321">
    <xf numFmtId="0" fontId="0" fillId="0" borderId="0" xfId="0"/>
    <xf numFmtId="0" fontId="1" fillId="0" borderId="0" xfId="0" applyFont="1" applyAlignment="1">
      <alignment horizontal="center"/>
    </xf>
    <xf numFmtId="4" fontId="0" fillId="0" borderId="0" xfId="0" applyNumberFormat="1"/>
    <xf numFmtId="0" fontId="1" fillId="0" borderId="0" xfId="0" applyFont="1"/>
    <xf numFmtId="4" fontId="0" fillId="0" borderId="0" xfId="0" applyNumberFormat="1" applyBorder="1"/>
    <xf numFmtId="0" fontId="3" fillId="0" borderId="0" xfId="0" applyFont="1"/>
    <xf numFmtId="4" fontId="4" fillId="0" borderId="0" xfId="0" applyNumberFormat="1" applyFont="1"/>
    <xf numFmtId="0" fontId="4" fillId="0" borderId="0" xfId="0" applyFont="1"/>
    <xf numFmtId="0" fontId="2" fillId="0" borderId="0" xfId="0" applyFont="1" applyAlignment="1">
      <alignment horizontal="center" wrapText="1"/>
    </xf>
    <xf numFmtId="0" fontId="0" fillId="0" borderId="0" xfId="0" applyFont="1"/>
    <xf numFmtId="4" fontId="0" fillId="0" borderId="0" xfId="0" applyNumberFormat="1" applyFont="1"/>
    <xf numFmtId="0" fontId="0" fillId="0" borderId="0" xfId="0" applyFill="1"/>
    <xf numFmtId="0" fontId="10" fillId="0" borderId="7" xfId="0" applyFont="1" applyBorder="1" applyAlignment="1">
      <alignment horizontal="center"/>
    </xf>
    <xf numFmtId="0" fontId="10" fillId="0" borderId="0" xfId="0" applyFont="1"/>
    <xf numFmtId="0" fontId="10" fillId="0" borderId="1" xfId="0" applyFont="1" applyBorder="1" applyAlignment="1">
      <alignment horizontal="center"/>
    </xf>
    <xf numFmtId="4" fontId="10" fillId="0" borderId="0" xfId="0" applyNumberFormat="1" applyFont="1"/>
    <xf numFmtId="0" fontId="10" fillId="0" borderId="0" xfId="0" applyFont="1" applyAlignment="1">
      <alignment wrapText="1"/>
    </xf>
    <xf numFmtId="0" fontId="10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 wrapText="1"/>
    </xf>
    <xf numFmtId="0" fontId="2" fillId="2" borderId="1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wrapText="1"/>
    </xf>
    <xf numFmtId="0" fontId="10" fillId="2" borderId="12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/>
    </xf>
    <xf numFmtId="0" fontId="10" fillId="2" borderId="16" xfId="0" applyFont="1" applyFill="1" applyBorder="1" applyAlignment="1">
      <alignment horizontal="center"/>
    </xf>
    <xf numFmtId="0" fontId="11" fillId="2" borderId="17" xfId="0" applyFont="1" applyFill="1" applyBorder="1" applyAlignment="1">
      <alignment horizontal="center"/>
    </xf>
    <xf numFmtId="0" fontId="10" fillId="4" borderId="16" xfId="0" applyFont="1" applyFill="1" applyBorder="1" applyAlignment="1">
      <alignment horizontal="center"/>
    </xf>
    <xf numFmtId="0" fontId="10" fillId="4" borderId="17" xfId="0" applyFont="1" applyFill="1" applyBorder="1" applyAlignment="1">
      <alignment horizontal="center"/>
    </xf>
    <xf numFmtId="0" fontId="2" fillId="4" borderId="17" xfId="0" applyFont="1" applyFill="1" applyBorder="1" applyAlignment="1">
      <alignment wrapText="1"/>
    </xf>
    <xf numFmtId="0" fontId="2" fillId="0" borderId="0" xfId="0" applyFont="1" applyAlignment="1">
      <alignment wrapText="1"/>
    </xf>
    <xf numFmtId="4" fontId="9" fillId="0" borderId="0" xfId="0" applyNumberFormat="1" applyFont="1"/>
    <xf numFmtId="0" fontId="10" fillId="2" borderId="17" xfId="0" applyFont="1" applyFill="1" applyBorder="1" applyAlignment="1">
      <alignment horizontal="center"/>
    </xf>
    <xf numFmtId="0" fontId="2" fillId="2" borderId="19" xfId="0" applyFont="1" applyFill="1" applyBorder="1" applyAlignment="1">
      <alignment wrapText="1"/>
    </xf>
    <xf numFmtId="4" fontId="2" fillId="2" borderId="21" xfId="0" applyNumberFormat="1" applyFont="1" applyFill="1" applyBorder="1"/>
    <xf numFmtId="4" fontId="2" fillId="4" borderId="21" xfId="0" applyNumberFormat="1" applyFont="1" applyFill="1" applyBorder="1"/>
    <xf numFmtId="0" fontId="10" fillId="0" borderId="24" xfId="0" applyFont="1" applyBorder="1" applyAlignment="1">
      <alignment horizontal="center"/>
    </xf>
    <xf numFmtId="0" fontId="10" fillId="0" borderId="0" xfId="0" applyFont="1" applyBorder="1"/>
    <xf numFmtId="0" fontId="2" fillId="0" borderId="7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0" fillId="2" borderId="20" xfId="0" applyFont="1" applyFill="1" applyBorder="1" applyAlignment="1">
      <alignment horizontal="center"/>
    </xf>
    <xf numFmtId="4" fontId="2" fillId="2" borderId="17" xfId="0" applyNumberFormat="1" applyFont="1" applyFill="1" applyBorder="1" applyAlignment="1">
      <alignment wrapText="1"/>
    </xf>
    <xf numFmtId="0" fontId="10" fillId="3" borderId="16" xfId="0" applyFont="1" applyFill="1" applyBorder="1" applyAlignment="1">
      <alignment horizontal="center"/>
    </xf>
    <xf numFmtId="0" fontId="10" fillId="3" borderId="20" xfId="0" applyFont="1" applyFill="1" applyBorder="1" applyAlignment="1">
      <alignment horizontal="center"/>
    </xf>
    <xf numFmtId="4" fontId="2" fillId="3" borderId="21" xfId="0" applyNumberFormat="1" applyFont="1" applyFill="1" applyBorder="1"/>
    <xf numFmtId="0" fontId="9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2" fillId="3" borderId="23" xfId="0" applyFont="1" applyFill="1" applyBorder="1" applyAlignment="1">
      <alignment wrapText="1"/>
    </xf>
    <xf numFmtId="4" fontId="10" fillId="0" borderId="0" xfId="0" applyNumberFormat="1" applyFont="1" applyAlignment="1">
      <alignment horizontal="center"/>
    </xf>
    <xf numFmtId="0" fontId="11" fillId="0" borderId="0" xfId="0" applyFont="1" applyAlignment="1">
      <alignment wrapText="1"/>
    </xf>
    <xf numFmtId="0" fontId="12" fillId="0" borderId="0" xfId="0" applyFont="1" applyAlignment="1">
      <alignment wrapText="1"/>
    </xf>
    <xf numFmtId="4" fontId="12" fillId="0" borderId="0" xfId="0" applyNumberFormat="1" applyFont="1"/>
    <xf numFmtId="4" fontId="2" fillId="0" borderId="0" xfId="0" applyNumberFormat="1" applyFont="1" applyAlignment="1">
      <alignment wrapText="1"/>
    </xf>
    <xf numFmtId="0" fontId="10" fillId="0" borderId="27" xfId="0" applyFont="1" applyBorder="1" applyAlignment="1">
      <alignment horizontal="center"/>
    </xf>
    <xf numFmtId="0" fontId="2" fillId="0" borderId="27" xfId="0" applyFont="1" applyBorder="1" applyAlignment="1">
      <alignment wrapText="1"/>
    </xf>
    <xf numFmtId="4" fontId="9" fillId="0" borderId="27" xfId="0" applyNumberFormat="1" applyFont="1" applyBorder="1"/>
    <xf numFmtId="0" fontId="10" fillId="0" borderId="20" xfId="0" applyFont="1" applyBorder="1" applyAlignment="1">
      <alignment horizontal="center"/>
    </xf>
    <xf numFmtId="4" fontId="4" fillId="0" borderId="0" xfId="0" applyNumberFormat="1" applyFont="1" applyBorder="1"/>
    <xf numFmtId="0" fontId="0" fillId="0" borderId="0" xfId="0" applyBorder="1"/>
    <xf numFmtId="0" fontId="0" fillId="0" borderId="0" xfId="0" applyFill="1" applyBorder="1"/>
    <xf numFmtId="4" fontId="0" fillId="0" borderId="0" xfId="0" applyNumberFormat="1" applyFill="1" applyBorder="1"/>
    <xf numFmtId="0" fontId="10" fillId="0" borderId="8" xfId="0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wrapText="1"/>
    </xf>
    <xf numFmtId="0" fontId="10" fillId="0" borderId="25" xfId="0" applyFont="1" applyBorder="1" applyAlignment="1">
      <alignment horizontal="center"/>
    </xf>
    <xf numFmtId="0" fontId="10" fillId="0" borderId="26" xfId="0" applyFont="1" applyBorder="1" applyAlignment="1">
      <alignment horizontal="center"/>
    </xf>
    <xf numFmtId="0" fontId="10" fillId="2" borderId="23" xfId="0" applyFont="1" applyFill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0" fillId="0" borderId="28" xfId="0" applyFont="1" applyBorder="1" applyAlignment="1">
      <alignment horizontal="center"/>
    </xf>
    <xf numFmtId="0" fontId="10" fillId="0" borderId="30" xfId="0" applyFont="1" applyBorder="1" applyAlignment="1">
      <alignment wrapText="1"/>
    </xf>
    <xf numFmtId="0" fontId="10" fillId="0" borderId="33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34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34" xfId="0" applyFont="1" applyBorder="1" applyAlignment="1">
      <alignment horizontal="center"/>
    </xf>
    <xf numFmtId="0" fontId="11" fillId="0" borderId="28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34" xfId="0" applyFont="1" applyBorder="1" applyAlignment="1">
      <alignment horizontal="center"/>
    </xf>
    <xf numFmtId="0" fontId="11" fillId="0" borderId="29" xfId="0" applyFont="1" applyBorder="1" applyAlignment="1">
      <alignment wrapText="1"/>
    </xf>
    <xf numFmtId="0" fontId="10" fillId="0" borderId="32" xfId="0" applyFont="1" applyBorder="1" applyAlignment="1">
      <alignment wrapText="1"/>
    </xf>
    <xf numFmtId="0" fontId="9" fillId="0" borderId="32" xfId="0" applyFont="1" applyBorder="1" applyAlignment="1">
      <alignment wrapText="1"/>
    </xf>
    <xf numFmtId="0" fontId="2" fillId="0" borderId="31" xfId="0" applyFont="1" applyBorder="1" applyAlignment="1">
      <alignment wrapText="1"/>
    </xf>
    <xf numFmtId="0" fontId="10" fillId="0" borderId="31" xfId="0" applyFont="1" applyBorder="1" applyAlignment="1">
      <alignment wrapText="1"/>
    </xf>
    <xf numFmtId="0" fontId="9" fillId="0" borderId="31" xfId="0" applyFont="1" applyBorder="1" applyAlignment="1">
      <alignment wrapText="1"/>
    </xf>
    <xf numFmtId="0" fontId="10" fillId="0" borderId="31" xfId="0" applyFont="1" applyBorder="1" applyAlignment="1">
      <alignment horizontal="center" wrapText="1"/>
    </xf>
    <xf numFmtId="0" fontId="11" fillId="0" borderId="31" xfId="0" applyFont="1" applyBorder="1" applyAlignment="1">
      <alignment wrapText="1"/>
    </xf>
    <xf numFmtId="0" fontId="2" fillId="0" borderId="31" xfId="0" applyFont="1" applyFill="1" applyBorder="1" applyAlignment="1">
      <alignment wrapText="1"/>
    </xf>
    <xf numFmtId="4" fontId="2" fillId="6" borderId="36" xfId="0" applyNumberFormat="1" applyFont="1" applyFill="1" applyBorder="1" applyAlignment="1">
      <alignment horizontal="center"/>
    </xf>
    <xf numFmtId="49" fontId="2" fillId="6" borderId="37" xfId="0" applyNumberFormat="1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26" xfId="0" applyFont="1" applyFill="1" applyBorder="1" applyAlignment="1">
      <alignment horizontal="center" wrapText="1"/>
    </xf>
    <xf numFmtId="0" fontId="2" fillId="0" borderId="32" xfId="0" applyFont="1" applyFill="1" applyBorder="1" applyAlignment="1">
      <alignment horizontal="left" wrapText="1"/>
    </xf>
    <xf numFmtId="0" fontId="10" fillId="0" borderId="29" xfId="0" applyFont="1" applyBorder="1" applyAlignment="1">
      <alignment wrapText="1"/>
    </xf>
    <xf numFmtId="0" fontId="2" fillId="0" borderId="31" xfId="0" applyFont="1" applyBorder="1" applyAlignment="1"/>
    <xf numFmtId="0" fontId="2" fillId="0" borderId="38" xfId="0" applyFont="1" applyBorder="1" applyAlignment="1"/>
    <xf numFmtId="0" fontId="10" fillId="0" borderId="31" xfId="0" applyFont="1" applyFill="1" applyBorder="1" applyAlignment="1">
      <alignment wrapText="1"/>
    </xf>
    <xf numFmtId="0" fontId="2" fillId="0" borderId="2" xfId="0" applyFont="1" applyBorder="1" applyAlignment="1">
      <alignment wrapText="1"/>
    </xf>
    <xf numFmtId="4" fontId="10" fillId="0" borderId="28" xfId="0" applyNumberFormat="1" applyFont="1" applyBorder="1"/>
    <xf numFmtId="4" fontId="10" fillId="0" borderId="31" xfId="0" applyNumberFormat="1" applyFont="1" applyBorder="1"/>
    <xf numFmtId="164" fontId="2" fillId="0" borderId="1" xfId="0" applyNumberFormat="1" applyFont="1" applyBorder="1"/>
    <xf numFmtId="0" fontId="9" fillId="8" borderId="32" xfId="0" applyFont="1" applyFill="1" applyBorder="1" applyAlignment="1">
      <alignment wrapText="1"/>
    </xf>
    <xf numFmtId="4" fontId="2" fillId="0" borderId="31" xfId="0" applyNumberFormat="1" applyFont="1" applyBorder="1"/>
    <xf numFmtId="4" fontId="9" fillId="0" borderId="31" xfId="0" applyNumberFormat="1" applyFont="1" applyBorder="1"/>
    <xf numFmtId="4" fontId="0" fillId="0" borderId="0" xfId="0" applyNumberFormat="1" applyFont="1" applyAlignment="1">
      <alignment horizontal="center"/>
    </xf>
    <xf numFmtId="0" fontId="9" fillId="9" borderId="0" xfId="0" applyFont="1" applyFill="1" applyAlignment="1">
      <alignment wrapText="1"/>
    </xf>
    <xf numFmtId="0" fontId="9" fillId="0" borderId="26" xfId="0" applyFont="1" applyBorder="1" applyAlignment="1">
      <alignment wrapText="1"/>
    </xf>
    <xf numFmtId="0" fontId="9" fillId="0" borderId="20" xfId="0" applyFont="1" applyBorder="1" applyAlignment="1">
      <alignment wrapText="1"/>
    </xf>
    <xf numFmtId="4" fontId="5" fillId="0" borderId="20" xfId="0" applyNumberFormat="1" applyFont="1" applyBorder="1"/>
    <xf numFmtId="0" fontId="2" fillId="2" borderId="20" xfId="0" applyFont="1" applyFill="1" applyBorder="1" applyAlignment="1">
      <alignment wrapText="1"/>
    </xf>
    <xf numFmtId="0" fontId="2" fillId="2" borderId="21" xfId="0" applyFont="1" applyFill="1" applyBorder="1" applyAlignment="1">
      <alignment wrapText="1"/>
    </xf>
    <xf numFmtId="164" fontId="10" fillId="0" borderId="33" xfId="0" applyNumberFormat="1" applyFont="1" applyFill="1" applyBorder="1"/>
    <xf numFmtId="164" fontId="10" fillId="0" borderId="28" xfId="0" applyNumberFormat="1" applyFont="1" applyBorder="1"/>
    <xf numFmtId="164" fontId="2" fillId="0" borderId="28" xfId="0" applyNumberFormat="1" applyFont="1" applyBorder="1"/>
    <xf numFmtId="4" fontId="2" fillId="2" borderId="19" xfId="0" applyNumberFormat="1" applyFont="1" applyFill="1" applyBorder="1"/>
    <xf numFmtId="164" fontId="10" fillId="0" borderId="6" xfId="0" applyNumberFormat="1" applyFont="1" applyFill="1" applyBorder="1"/>
    <xf numFmtId="164" fontId="10" fillId="0" borderId="1" xfId="0" applyNumberFormat="1" applyFont="1" applyBorder="1"/>
    <xf numFmtId="164" fontId="9" fillId="0" borderId="1" xfId="0" applyNumberFormat="1" applyFont="1" applyBorder="1"/>
    <xf numFmtId="4" fontId="6" fillId="0" borderId="35" xfId="0" applyNumberFormat="1" applyFont="1" applyFill="1" applyBorder="1" applyAlignment="1">
      <alignment horizontal="center"/>
    </xf>
    <xf numFmtId="4" fontId="5" fillId="0" borderId="31" xfId="0" applyNumberFormat="1" applyFont="1" applyBorder="1"/>
    <xf numFmtId="4" fontId="7" fillId="0" borderId="31" xfId="0" applyNumberFormat="1" applyFont="1" applyBorder="1"/>
    <xf numFmtId="4" fontId="9" fillId="0" borderId="15" xfId="0" applyNumberFormat="1" applyFont="1" applyBorder="1"/>
    <xf numFmtId="4" fontId="2" fillId="0" borderId="1" xfId="0" applyNumberFormat="1" applyFont="1" applyBorder="1"/>
    <xf numFmtId="4" fontId="9" fillId="0" borderId="1" xfId="0" applyNumberFormat="1" applyFont="1" applyBorder="1"/>
    <xf numFmtId="4" fontId="10" fillId="0" borderId="17" xfId="0" applyNumberFormat="1" applyFont="1" applyBorder="1" applyAlignment="1">
      <alignment wrapText="1"/>
    </xf>
    <xf numFmtId="4" fontId="2" fillId="2" borderId="21" xfId="0" applyNumberFormat="1" applyFont="1" applyFill="1" applyBorder="1" applyAlignment="1">
      <alignment wrapText="1"/>
    </xf>
    <xf numFmtId="4" fontId="3" fillId="0" borderId="0" xfId="0" applyNumberFormat="1" applyFont="1"/>
    <xf numFmtId="0" fontId="2" fillId="3" borderId="21" xfId="0" applyFont="1" applyFill="1" applyBorder="1" applyAlignment="1">
      <alignment wrapText="1"/>
    </xf>
    <xf numFmtId="0" fontId="0" fillId="0" borderId="0" xfId="0" applyFont="1" applyBorder="1"/>
    <xf numFmtId="0" fontId="10" fillId="10" borderId="32" xfId="0" applyFont="1" applyFill="1" applyBorder="1" applyAlignment="1">
      <alignment wrapText="1"/>
    </xf>
    <xf numFmtId="0" fontId="10" fillId="0" borderId="24" xfId="0" applyFont="1" applyBorder="1" applyAlignment="1">
      <alignment wrapText="1"/>
    </xf>
    <xf numFmtId="0" fontId="10" fillId="0" borderId="23" xfId="0" applyFont="1" applyBorder="1" applyAlignment="1">
      <alignment horizontal="center"/>
    </xf>
    <xf numFmtId="0" fontId="10" fillId="0" borderId="27" xfId="0" applyFont="1" applyFill="1" applyBorder="1" applyAlignment="1">
      <alignment horizontal="center"/>
    </xf>
    <xf numFmtId="0" fontId="11" fillId="0" borderId="27" xfId="0" applyFont="1" applyFill="1" applyBorder="1" applyAlignment="1">
      <alignment horizontal="center"/>
    </xf>
    <xf numFmtId="0" fontId="2" fillId="0" borderId="27" xfId="0" applyFont="1" applyFill="1" applyBorder="1" applyAlignment="1">
      <alignment wrapText="1"/>
    </xf>
    <xf numFmtId="0" fontId="10" fillId="0" borderId="30" xfId="0" applyFont="1" applyFill="1" applyBorder="1" applyAlignment="1">
      <alignment horizontal="center"/>
    </xf>
    <xf numFmtId="0" fontId="11" fillId="0" borderId="30" xfId="0" applyFont="1" applyFill="1" applyBorder="1" applyAlignment="1">
      <alignment horizontal="center"/>
    </xf>
    <xf numFmtId="0" fontId="2" fillId="0" borderId="30" xfId="0" applyFont="1" applyFill="1" applyBorder="1" applyAlignment="1">
      <alignment wrapText="1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wrapText="1"/>
    </xf>
    <xf numFmtId="4" fontId="2" fillId="0" borderId="0" xfId="0" applyNumberFormat="1" applyFont="1" applyFill="1" applyBorder="1"/>
    <xf numFmtId="4" fontId="6" fillId="0" borderId="30" xfId="0" applyNumberFormat="1" applyFont="1" applyFill="1" applyBorder="1"/>
    <xf numFmtId="4" fontId="2" fillId="2" borderId="42" xfId="0" applyNumberFormat="1" applyFont="1" applyFill="1" applyBorder="1"/>
    <xf numFmtId="0" fontId="2" fillId="3" borderId="12" xfId="0" applyFont="1" applyFill="1" applyBorder="1" applyAlignment="1">
      <alignment wrapText="1"/>
    </xf>
    <xf numFmtId="0" fontId="2" fillId="0" borderId="20" xfId="0" applyFont="1" applyFill="1" applyBorder="1" applyAlignment="1">
      <alignment wrapText="1"/>
    </xf>
    <xf numFmtId="4" fontId="2" fillId="0" borderId="20" xfId="0" applyNumberFormat="1" applyFont="1" applyFill="1" applyBorder="1"/>
    <xf numFmtId="0" fontId="2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5" borderId="23" xfId="0" applyFont="1" applyFill="1" applyBorder="1" applyAlignment="1">
      <alignment wrapText="1"/>
    </xf>
    <xf numFmtId="164" fontId="9" fillId="0" borderId="28" xfId="0" applyNumberFormat="1" applyFont="1" applyBorder="1"/>
    <xf numFmtId="4" fontId="10" fillId="0" borderId="34" xfId="0" applyNumberFormat="1" applyFont="1" applyBorder="1"/>
    <xf numFmtId="0" fontId="10" fillId="0" borderId="30" xfId="0" applyFont="1" applyBorder="1"/>
    <xf numFmtId="164" fontId="0" fillId="0" borderId="0" xfId="0" applyNumberFormat="1" applyBorder="1"/>
    <xf numFmtId="164" fontId="10" fillId="0" borderId="0" xfId="0" applyNumberFormat="1" applyFont="1" applyBorder="1"/>
    <xf numFmtId="164" fontId="10" fillId="0" borderId="0" xfId="0" applyNumberFormat="1" applyFont="1" applyBorder="1" applyAlignment="1">
      <alignment horizontal="center" wrapText="1"/>
    </xf>
    <xf numFmtId="164" fontId="6" fillId="6" borderId="3" xfId="0" applyNumberFormat="1" applyFont="1" applyFill="1" applyBorder="1" applyAlignment="1">
      <alignment horizontal="center"/>
    </xf>
    <xf numFmtId="164" fontId="2" fillId="6" borderId="4" xfId="0" applyNumberFormat="1" applyFont="1" applyFill="1" applyBorder="1" applyAlignment="1">
      <alignment horizontal="center"/>
    </xf>
    <xf numFmtId="164" fontId="2" fillId="0" borderId="40" xfId="0" applyNumberFormat="1" applyFont="1" applyBorder="1" applyAlignment="1"/>
    <xf numFmtId="164" fontId="2" fillId="2" borderId="17" xfId="0" applyNumberFormat="1" applyFont="1" applyFill="1" applyBorder="1"/>
    <xf numFmtId="164" fontId="2" fillId="0" borderId="0" xfId="0" applyNumberFormat="1" applyFont="1" applyFill="1" applyBorder="1" applyAlignment="1">
      <alignment wrapText="1"/>
    </xf>
    <xf numFmtId="164" fontId="2" fillId="0" borderId="30" xfId="0" applyNumberFormat="1" applyFont="1" applyFill="1" applyBorder="1" applyAlignment="1">
      <alignment wrapText="1"/>
    </xf>
    <xf numFmtId="164" fontId="9" fillId="0" borderId="15" xfId="0" applyNumberFormat="1" applyFont="1" applyBorder="1"/>
    <xf numFmtId="164" fontId="9" fillId="0" borderId="20" xfId="0" applyNumberFormat="1" applyFont="1" applyBorder="1" applyAlignment="1">
      <alignment wrapText="1"/>
    </xf>
    <xf numFmtId="164" fontId="2" fillId="2" borderId="19" xfId="0" applyNumberFormat="1" applyFont="1" applyFill="1" applyBorder="1"/>
    <xf numFmtId="164" fontId="2" fillId="0" borderId="0" xfId="0" applyNumberFormat="1" applyFont="1" applyAlignment="1">
      <alignment wrapText="1"/>
    </xf>
    <xf numFmtId="164" fontId="10" fillId="0" borderId="0" xfId="0" applyNumberFormat="1" applyFont="1" applyAlignment="1">
      <alignment wrapText="1"/>
    </xf>
    <xf numFmtId="164" fontId="2" fillId="4" borderId="21" xfId="0" applyNumberFormat="1" applyFont="1" applyFill="1" applyBorder="1"/>
    <xf numFmtId="164" fontId="14" fillId="0" borderId="0" xfId="0" applyNumberFormat="1" applyFont="1" applyAlignment="1">
      <alignment horizontal="left" vertical="top" wrapText="1"/>
    </xf>
    <xf numFmtId="164" fontId="6" fillId="2" borderId="3" xfId="0" applyNumberFormat="1" applyFont="1" applyFill="1" applyBorder="1" applyAlignment="1">
      <alignment horizontal="center"/>
    </xf>
    <xf numFmtId="164" fontId="6" fillId="2" borderId="4" xfId="0" applyNumberFormat="1" applyFont="1" applyFill="1" applyBorder="1" applyAlignment="1">
      <alignment horizontal="center"/>
    </xf>
    <xf numFmtId="4" fontId="0" fillId="0" borderId="0" xfId="0" applyNumberFormat="1" applyFont="1" applyBorder="1"/>
    <xf numFmtId="4" fontId="10" fillId="0" borderId="0" xfId="0" applyNumberFormat="1" applyFont="1" applyBorder="1"/>
    <xf numFmtId="164" fontId="2" fillId="2" borderId="3" xfId="0" applyNumberFormat="1" applyFont="1" applyFill="1" applyBorder="1" applyAlignment="1">
      <alignment horizontal="center"/>
    </xf>
    <xf numFmtId="164" fontId="10" fillId="0" borderId="9" xfId="0" applyNumberFormat="1" applyFont="1" applyBorder="1"/>
    <xf numFmtId="4" fontId="9" fillId="0" borderId="0" xfId="0" applyNumberFormat="1" applyFont="1" applyBorder="1"/>
    <xf numFmtId="0" fontId="10" fillId="0" borderId="30" xfId="0" applyFont="1" applyBorder="1" applyAlignment="1">
      <alignment horizontal="center"/>
    </xf>
    <xf numFmtId="0" fontId="9" fillId="0" borderId="30" xfId="0" applyFont="1" applyBorder="1" applyAlignment="1">
      <alignment wrapText="1"/>
    </xf>
    <xf numFmtId="164" fontId="10" fillId="0" borderId="30" xfId="0" applyNumberFormat="1" applyFont="1" applyBorder="1"/>
    <xf numFmtId="4" fontId="10" fillId="0" borderId="30" xfId="0" applyNumberFormat="1" applyFont="1" applyBorder="1"/>
    <xf numFmtId="164" fontId="2" fillId="2" borderId="5" xfId="0" applyNumberFormat="1" applyFont="1" applyFill="1" applyBorder="1" applyAlignment="1">
      <alignment horizontal="center"/>
    </xf>
    <xf numFmtId="164" fontId="10" fillId="0" borderId="6" xfId="0" applyNumberFormat="1" applyFont="1" applyBorder="1"/>
    <xf numFmtId="164" fontId="10" fillId="10" borderId="1" xfId="0" applyNumberFormat="1" applyFont="1" applyFill="1" applyBorder="1"/>
    <xf numFmtId="164" fontId="10" fillId="0" borderId="34" xfId="0" applyNumberFormat="1" applyFont="1" applyBorder="1"/>
    <xf numFmtId="164" fontId="10" fillId="0" borderId="17" xfId="0" applyNumberFormat="1" applyFont="1" applyBorder="1" applyAlignment="1">
      <alignment wrapText="1"/>
    </xf>
    <xf numFmtId="164" fontId="10" fillId="0" borderId="0" xfId="0" applyNumberFormat="1" applyFont="1"/>
    <xf numFmtId="164" fontId="2" fillId="3" borderId="21" xfId="0" applyNumberFormat="1" applyFont="1" applyFill="1" applyBorder="1"/>
    <xf numFmtId="164" fontId="2" fillId="3" borderId="17" xfId="0" applyNumberFormat="1" applyFont="1" applyFill="1" applyBorder="1"/>
    <xf numFmtId="164" fontId="2" fillId="0" borderId="27" xfId="0" applyNumberFormat="1" applyFont="1" applyBorder="1" applyAlignment="1">
      <alignment wrapText="1"/>
    </xf>
    <xf numFmtId="164" fontId="2" fillId="0" borderId="0" xfId="0" applyNumberFormat="1" applyFont="1" applyAlignment="1">
      <alignment horizontal="center" wrapText="1"/>
    </xf>
    <xf numFmtId="164" fontId="11" fillId="0" borderId="0" xfId="0" applyNumberFormat="1" applyFont="1" applyAlignment="1">
      <alignment wrapText="1"/>
    </xf>
    <xf numFmtId="164" fontId="2" fillId="2" borderId="36" xfId="0" applyNumberFormat="1" applyFont="1" applyFill="1" applyBorder="1"/>
    <xf numFmtId="164" fontId="2" fillId="0" borderId="20" xfId="0" applyNumberFormat="1" applyFont="1" applyFill="1" applyBorder="1"/>
    <xf numFmtId="164" fontId="2" fillId="3" borderId="37" xfId="0" applyNumberFormat="1" applyFont="1" applyFill="1" applyBorder="1"/>
    <xf numFmtId="164" fontId="12" fillId="0" borderId="0" xfId="0" applyNumberFormat="1" applyFont="1" applyAlignment="1">
      <alignment wrapText="1"/>
    </xf>
    <xf numFmtId="164" fontId="0" fillId="0" borderId="0" xfId="0" applyNumberFormat="1"/>
    <xf numFmtId="164" fontId="9" fillId="0" borderId="7" xfId="0" applyNumberFormat="1" applyFont="1" applyBorder="1"/>
    <xf numFmtId="164" fontId="9" fillId="0" borderId="14" xfId="0" applyNumberFormat="1" applyFont="1" applyBorder="1"/>
    <xf numFmtId="4" fontId="2" fillId="0" borderId="45" xfId="0" applyNumberFormat="1" applyFont="1" applyBorder="1"/>
    <xf numFmtId="4" fontId="2" fillId="0" borderId="27" xfId="0" applyNumberFormat="1" applyFont="1" applyFill="1" applyBorder="1"/>
    <xf numFmtId="0" fontId="13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4" fontId="10" fillId="0" borderId="33" xfId="0" applyNumberFormat="1" applyFont="1" applyBorder="1"/>
    <xf numFmtId="4" fontId="9" fillId="0" borderId="29" xfId="0" applyNumberFormat="1" applyFont="1" applyBorder="1"/>
    <xf numFmtId="4" fontId="9" fillId="0" borderId="46" xfId="0" applyNumberFormat="1" applyFont="1" applyBorder="1"/>
    <xf numFmtId="4" fontId="10" fillId="0" borderId="29" xfId="0" applyNumberFormat="1" applyFont="1" applyBorder="1"/>
    <xf numFmtId="4" fontId="10" fillId="0" borderId="38" xfId="0" applyNumberFormat="1" applyFont="1" applyBorder="1"/>
    <xf numFmtId="4" fontId="10" fillId="0" borderId="24" xfId="0" applyNumberFormat="1" applyFont="1" applyBorder="1"/>
    <xf numFmtId="4" fontId="2" fillId="3" borderId="43" xfId="0" applyNumberFormat="1" applyFont="1" applyFill="1" applyBorder="1"/>
    <xf numFmtId="0" fontId="10" fillId="0" borderId="48" xfId="0" applyFont="1" applyBorder="1" applyAlignment="1">
      <alignment wrapText="1"/>
    </xf>
    <xf numFmtId="164" fontId="10" fillId="0" borderId="33" xfId="0" applyNumberFormat="1" applyFont="1" applyBorder="1"/>
    <xf numFmtId="0" fontId="9" fillId="11" borderId="32" xfId="0" applyFont="1" applyFill="1" applyBorder="1" applyAlignment="1">
      <alignment wrapText="1"/>
    </xf>
    <xf numFmtId="164" fontId="10" fillId="10" borderId="28" xfId="0" applyNumberFormat="1" applyFont="1" applyFill="1" applyBorder="1"/>
    <xf numFmtId="4" fontId="10" fillId="10" borderId="28" xfId="0" applyNumberFormat="1" applyFont="1" applyFill="1" applyBorder="1"/>
    <xf numFmtId="164" fontId="10" fillId="10" borderId="9" xfId="0" applyNumberFormat="1" applyFont="1" applyFill="1" applyBorder="1"/>
    <xf numFmtId="164" fontId="10" fillId="10" borderId="34" xfId="0" applyNumberFormat="1" applyFont="1" applyFill="1" applyBorder="1"/>
    <xf numFmtId="4" fontId="10" fillId="10" borderId="34" xfId="0" applyNumberFormat="1" applyFont="1" applyFill="1" applyBorder="1"/>
    <xf numFmtId="0" fontId="10" fillId="10" borderId="30" xfId="0" applyFont="1" applyFill="1" applyBorder="1" applyAlignment="1">
      <alignment wrapText="1"/>
    </xf>
    <xf numFmtId="0" fontId="10" fillId="10" borderId="30" xfId="0" applyFont="1" applyFill="1" applyBorder="1" applyAlignment="1">
      <alignment horizontal="left" wrapText="1"/>
    </xf>
    <xf numFmtId="4" fontId="13" fillId="0" borderId="34" xfId="0" applyNumberFormat="1" applyFont="1" applyBorder="1"/>
    <xf numFmtId="0" fontId="11" fillId="0" borderId="30" xfId="0" applyFont="1" applyBorder="1" applyAlignment="1">
      <alignment wrapText="1"/>
    </xf>
    <xf numFmtId="0" fontId="10" fillId="10" borderId="30" xfId="0" applyFont="1" applyFill="1" applyBorder="1" applyAlignment="1">
      <alignment vertical="top" wrapText="1"/>
    </xf>
    <xf numFmtId="164" fontId="8" fillId="3" borderId="0" xfId="0" applyNumberFormat="1" applyFont="1" applyFill="1" applyAlignment="1">
      <alignment horizontal="center"/>
    </xf>
    <xf numFmtId="164" fontId="8" fillId="7" borderId="0" xfId="0" applyNumberFormat="1" applyFont="1" applyFill="1" applyAlignment="1">
      <alignment horizontal="center"/>
    </xf>
    <xf numFmtId="164" fontId="10" fillId="0" borderId="24" xfId="0" applyNumberFormat="1" applyFont="1" applyBorder="1"/>
    <xf numFmtId="164" fontId="2" fillId="6" borderId="13" xfId="0" applyNumberFormat="1" applyFont="1" applyFill="1" applyBorder="1" applyAlignment="1">
      <alignment horizontal="center"/>
    </xf>
    <xf numFmtId="164" fontId="2" fillId="6" borderId="39" xfId="0" applyNumberFormat="1" applyFont="1" applyFill="1" applyBorder="1" applyAlignment="1">
      <alignment horizontal="center"/>
    </xf>
    <xf numFmtId="164" fontId="2" fillId="6" borderId="7" xfId="0" applyNumberFormat="1" applyFont="1" applyFill="1" applyBorder="1" applyAlignment="1">
      <alignment horizontal="center"/>
    </xf>
    <xf numFmtId="164" fontId="2" fillId="6" borderId="14" xfId="0" applyNumberFormat="1" applyFont="1" applyFill="1" applyBorder="1" applyAlignment="1">
      <alignment horizontal="center"/>
    </xf>
    <xf numFmtId="164" fontId="10" fillId="0" borderId="7" xfId="0" applyNumberFormat="1" applyFont="1" applyBorder="1"/>
    <xf numFmtId="164" fontId="10" fillId="0" borderId="14" xfId="0" applyNumberFormat="1" applyFont="1" applyBorder="1"/>
    <xf numFmtId="164" fontId="13" fillId="0" borderId="7" xfId="0" applyNumberFormat="1" applyFont="1" applyBorder="1"/>
    <xf numFmtId="164" fontId="10" fillId="9" borderId="7" xfId="0" applyNumberFormat="1" applyFont="1" applyFill="1" applyBorder="1"/>
    <xf numFmtId="164" fontId="10" fillId="9" borderId="14" xfId="0" applyNumberFormat="1" applyFont="1" applyFill="1" applyBorder="1"/>
    <xf numFmtId="164" fontId="2" fillId="0" borderId="7" xfId="0" applyNumberFormat="1" applyFont="1" applyBorder="1"/>
    <xf numFmtId="164" fontId="2" fillId="0" borderId="14" xfId="0" applyNumberFormat="1" applyFont="1" applyBorder="1"/>
    <xf numFmtId="164" fontId="10" fillId="0" borderId="7" xfId="0" applyNumberFormat="1" applyFont="1" applyFill="1" applyBorder="1"/>
    <xf numFmtId="164" fontId="10" fillId="0" borderId="14" xfId="0" applyNumberFormat="1" applyFont="1" applyFill="1" applyBorder="1"/>
    <xf numFmtId="164" fontId="9" fillId="0" borderId="29" xfId="0" applyNumberFormat="1" applyFont="1" applyBorder="1"/>
    <xf numFmtId="164" fontId="10" fillId="0" borderId="29" xfId="0" applyNumberFormat="1" applyFont="1" applyBorder="1"/>
    <xf numFmtId="164" fontId="10" fillId="0" borderId="15" xfId="0" applyNumberFormat="1" applyFont="1" applyBorder="1"/>
    <xf numFmtId="164" fontId="10" fillId="0" borderId="47" xfId="0" applyNumberFormat="1" applyFont="1" applyBorder="1"/>
    <xf numFmtId="164" fontId="10" fillId="0" borderId="25" xfId="0" applyNumberFormat="1" applyFont="1" applyBorder="1"/>
    <xf numFmtId="164" fontId="10" fillId="0" borderId="41" xfId="0" applyNumberFormat="1" applyFont="1" applyBorder="1"/>
    <xf numFmtId="164" fontId="2" fillId="2" borderId="23" xfId="0" applyNumberFormat="1" applyFont="1" applyFill="1" applyBorder="1"/>
    <xf numFmtId="164" fontId="2" fillId="2" borderId="22" xfId="0" applyNumberFormat="1" applyFont="1" applyFill="1" applyBorder="1"/>
    <xf numFmtId="164" fontId="10" fillId="0" borderId="22" xfId="0" applyNumberFormat="1" applyFont="1" applyBorder="1" applyAlignment="1">
      <alignment wrapText="1"/>
    </xf>
    <xf numFmtId="164" fontId="2" fillId="3" borderId="23" xfId="0" applyNumberFormat="1" applyFont="1" applyFill="1" applyBorder="1"/>
    <xf numFmtId="164" fontId="2" fillId="3" borderId="22" xfId="0" applyNumberFormat="1" applyFont="1" applyFill="1" applyBorder="1"/>
    <xf numFmtId="164" fontId="10" fillId="0" borderId="27" xfId="0" applyNumberFormat="1" applyFont="1" applyBorder="1"/>
    <xf numFmtId="164" fontId="10" fillId="9" borderId="0" xfId="0" applyNumberFormat="1" applyFont="1" applyFill="1"/>
    <xf numFmtId="164" fontId="10" fillId="0" borderId="24" xfId="0" applyNumberFormat="1" applyFont="1" applyFill="1" applyBorder="1"/>
    <xf numFmtId="164" fontId="10" fillId="0" borderId="40" xfId="0" applyNumberFormat="1" applyFont="1" applyBorder="1"/>
    <xf numFmtId="164" fontId="2" fillId="2" borderId="42" xfId="0" applyNumberFormat="1" applyFont="1" applyFill="1" applyBorder="1"/>
    <xf numFmtId="164" fontId="2" fillId="3" borderId="43" xfId="0" applyNumberFormat="1" applyFont="1" applyFill="1" applyBorder="1"/>
    <xf numFmtId="164" fontId="12" fillId="0" borderId="0" xfId="0" applyNumberFormat="1" applyFont="1" applyBorder="1"/>
    <xf numFmtId="164" fontId="6" fillId="0" borderId="7" xfId="0" applyNumberFormat="1" applyFont="1" applyFill="1" applyBorder="1" applyAlignment="1">
      <alignment horizontal="center"/>
    </xf>
    <xf numFmtId="164" fontId="6" fillId="0" borderId="14" xfId="0" applyNumberFormat="1" applyFont="1" applyFill="1" applyBorder="1" applyAlignment="1">
      <alignment horizontal="center"/>
    </xf>
    <xf numFmtId="164" fontId="2" fillId="0" borderId="27" xfId="0" applyNumberFormat="1" applyFont="1" applyFill="1" applyBorder="1"/>
    <xf numFmtId="164" fontId="9" fillId="0" borderId="44" xfId="0" applyNumberFormat="1" applyFont="1" applyBorder="1"/>
    <xf numFmtId="164" fontId="9" fillId="0" borderId="18" xfId="0" applyNumberFormat="1" applyFont="1" applyBorder="1"/>
    <xf numFmtId="164" fontId="10" fillId="0" borderId="20" xfId="0" applyNumberFormat="1" applyFont="1" applyBorder="1"/>
    <xf numFmtId="164" fontId="2" fillId="4" borderId="23" xfId="0" applyNumberFormat="1" applyFont="1" applyFill="1" applyBorder="1"/>
    <xf numFmtId="164" fontId="2" fillId="4" borderId="22" xfId="0" applyNumberFormat="1" applyFont="1" applyFill="1" applyBorder="1"/>
    <xf numFmtId="164" fontId="15" fillId="0" borderId="0" xfId="0" applyNumberFormat="1" applyFont="1" applyAlignment="1">
      <alignment horizontal="left" vertical="top"/>
    </xf>
    <xf numFmtId="164" fontId="1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164" fontId="19" fillId="0" borderId="0" xfId="1" applyNumberFormat="1" applyFont="1" applyAlignment="1">
      <alignment horizontal="center"/>
    </xf>
    <xf numFmtId="164" fontId="21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 wrapText="1"/>
    </xf>
    <xf numFmtId="164" fontId="2" fillId="0" borderId="1" xfId="0" applyNumberFormat="1" applyFont="1" applyBorder="1" applyAlignment="1"/>
    <xf numFmtId="164" fontId="20" fillId="0" borderId="0" xfId="0" applyNumberFormat="1" applyFont="1" applyAlignment="1">
      <alignment horizontal="center"/>
    </xf>
    <xf numFmtId="0" fontId="10" fillId="0" borderId="30" xfId="0" applyFont="1" applyBorder="1" applyAlignment="1">
      <alignment horizontal="left" wrapText="1"/>
    </xf>
    <xf numFmtId="164" fontId="9" fillId="0" borderId="9" xfId="0" applyNumberFormat="1" applyFont="1" applyBorder="1"/>
    <xf numFmtId="164" fontId="9" fillId="0" borderId="34" xfId="0" applyNumberFormat="1" applyFont="1" applyBorder="1"/>
    <xf numFmtId="4" fontId="9" fillId="0" borderId="34" xfId="0" applyNumberFormat="1" applyFont="1" applyBorder="1"/>
    <xf numFmtId="0" fontId="2" fillId="0" borderId="8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2" fillId="0" borderId="30" xfId="0" applyFont="1" applyBorder="1" applyAlignment="1">
      <alignment wrapText="1"/>
    </xf>
    <xf numFmtId="0" fontId="10" fillId="0" borderId="30" xfId="0" applyFont="1" applyBorder="1" applyAlignment="1">
      <alignment vertical="center" wrapText="1"/>
    </xf>
    <xf numFmtId="164" fontId="2" fillId="0" borderId="9" xfId="0" applyNumberFormat="1" applyFont="1" applyBorder="1"/>
    <xf numFmtId="164" fontId="2" fillId="0" borderId="34" xfId="0" applyNumberFormat="1" applyFont="1" applyBorder="1"/>
    <xf numFmtId="4" fontId="2" fillId="0" borderId="30" xfId="0" applyNumberFormat="1" applyFont="1" applyBorder="1"/>
    <xf numFmtId="0" fontId="10" fillId="0" borderId="28" xfId="0" applyFont="1" applyBorder="1" applyAlignment="1">
      <alignment wrapText="1"/>
    </xf>
    <xf numFmtId="0" fontId="10" fillId="0" borderId="34" xfId="0" applyFont="1" applyBorder="1" applyAlignment="1">
      <alignment wrapText="1"/>
    </xf>
    <xf numFmtId="0" fontId="11" fillId="0" borderId="34" xfId="0" applyFont="1" applyBorder="1" applyAlignment="1">
      <alignment wrapText="1"/>
    </xf>
    <xf numFmtId="0" fontId="10" fillId="0" borderId="10" xfId="0" applyFont="1" applyBorder="1" applyAlignment="1">
      <alignment horizontal="center"/>
    </xf>
    <xf numFmtId="0" fontId="10" fillId="0" borderId="49" xfId="0" applyFont="1" applyBorder="1" applyAlignment="1">
      <alignment horizontal="center"/>
    </xf>
    <xf numFmtId="164" fontId="10" fillId="0" borderId="49" xfId="0" applyNumberFormat="1" applyFont="1" applyBorder="1"/>
    <xf numFmtId="4" fontId="10" fillId="10" borderId="30" xfId="0" applyNumberFormat="1" applyFont="1" applyFill="1" applyBorder="1"/>
    <xf numFmtId="164" fontId="10" fillId="10" borderId="7" xfId="0" applyNumberFormat="1" applyFont="1" applyFill="1" applyBorder="1"/>
    <xf numFmtId="49" fontId="0" fillId="0" borderId="0" xfId="0" applyNumberFormat="1" applyFont="1"/>
    <xf numFmtId="0" fontId="0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8" fillId="7" borderId="0" xfId="0" applyFont="1" applyFill="1" applyAlignment="1">
      <alignment horizontal="center"/>
    </xf>
    <xf numFmtId="0" fontId="14" fillId="0" borderId="0" xfId="0" applyFont="1" applyAlignment="1">
      <alignment horizontal="left" vertical="top" wrapText="1"/>
    </xf>
    <xf numFmtId="0" fontId="10" fillId="3" borderId="0" xfId="0" applyFont="1" applyFill="1" applyAlignment="1">
      <alignment horizontal="center"/>
    </xf>
    <xf numFmtId="4" fontId="10" fillId="10" borderId="7" xfId="0" applyNumberFormat="1" applyFont="1" applyFill="1" applyBorder="1"/>
    <xf numFmtId="164" fontId="10" fillId="0" borderId="0" xfId="0" applyNumberFormat="1" applyFont="1" applyFill="1" applyBorder="1"/>
    <xf numFmtId="0" fontId="7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18" fillId="0" borderId="0" xfId="1" applyFont="1" applyAlignment="1">
      <alignment horizontal="center"/>
    </xf>
    <xf numFmtId="0" fontId="7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8" fillId="3" borderId="0" xfId="0" applyFont="1" applyFill="1" applyAlignment="1">
      <alignment horizontal="center"/>
    </xf>
    <xf numFmtId="0" fontId="8" fillId="7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5" fillId="0" borderId="27" xfId="0" applyFont="1" applyBorder="1" applyAlignment="1">
      <alignment horizontal="left" wrapText="1"/>
    </xf>
    <xf numFmtId="0" fontId="0" fillId="0" borderId="27" xfId="0" applyFont="1" applyBorder="1" applyAlignment="1">
      <alignment horizontal="left" wrapText="1"/>
    </xf>
    <xf numFmtId="0" fontId="0" fillId="0" borderId="0" xfId="0" applyFont="1" applyAlignment="1">
      <alignment horizontal="left" wrapText="1"/>
    </xf>
    <xf numFmtId="0" fontId="14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top"/>
    </xf>
    <xf numFmtId="0" fontId="0" fillId="0" borderId="0" xfId="0" applyFont="1" applyAlignment="1"/>
    <xf numFmtId="0" fontId="10" fillId="3" borderId="0" xfId="0" applyFont="1" applyFill="1" applyAlignment="1">
      <alignment horizont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1</xdr:row>
      <xdr:rowOff>47625</xdr:rowOff>
    </xdr:from>
    <xdr:to>
      <xdr:col>1</xdr:col>
      <xdr:colOff>104775</xdr:colOff>
      <xdr:row>5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24FD877-3078-49C4-8111-E20A06628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3825" y="238125"/>
          <a:ext cx="552450" cy="885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142875</xdr:colOff>
      <xdr:row>1</xdr:row>
      <xdr:rowOff>38100</xdr:rowOff>
    </xdr:from>
    <xdr:to>
      <xdr:col>1</xdr:col>
      <xdr:colOff>84773</xdr:colOff>
      <xdr:row>4</xdr:row>
      <xdr:rowOff>139065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B95E5AE1-73B6-459C-AF91-CF00B2D65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42875" y="228600"/>
          <a:ext cx="513398" cy="8248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1</xdr:row>
      <xdr:rowOff>0</xdr:rowOff>
    </xdr:from>
    <xdr:to>
      <xdr:col>1</xdr:col>
      <xdr:colOff>18098</xdr:colOff>
      <xdr:row>4</xdr:row>
      <xdr:rowOff>100965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FE405668-8556-4106-B6AC-C5C51C28B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6200" y="190500"/>
          <a:ext cx="513398" cy="8248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76200</xdr:colOff>
      <xdr:row>1</xdr:row>
      <xdr:rowOff>28575</xdr:rowOff>
    </xdr:from>
    <xdr:ext cx="513398" cy="586740"/>
    <xdr:pic>
      <xdr:nvPicPr>
        <xdr:cNvPr id="5" name="Picture 1">
          <a:extLst>
            <a:ext uri="{FF2B5EF4-FFF2-40B4-BE49-F238E27FC236}">
              <a16:creationId xmlns:a16="http://schemas.microsoft.com/office/drawing/2014/main" id="{41A047E6-F320-4537-B9F3-AC669F2C7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6200" y="219075"/>
          <a:ext cx="513398" cy="586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71913</xdr:colOff>
      <xdr:row>1</xdr:row>
      <xdr:rowOff>-7620</xdr:rowOff>
    </xdr:from>
    <xdr:to>
      <xdr:col>1</xdr:col>
      <xdr:colOff>4286</xdr:colOff>
      <xdr:row>4</xdr:row>
      <xdr:rowOff>93346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C0FDE7F-822F-4399-A6DC-D4844F806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913" y="182880"/>
          <a:ext cx="513398" cy="7486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1</xdr:row>
      <xdr:rowOff>0</xdr:rowOff>
    </xdr:from>
    <xdr:to>
      <xdr:col>1</xdr:col>
      <xdr:colOff>8573</xdr:colOff>
      <xdr:row>4</xdr:row>
      <xdr:rowOff>100966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D1B7B415-9F15-4E52-8C6E-82E060539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190500"/>
          <a:ext cx="513398" cy="7486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76200</xdr:colOff>
      <xdr:row>1</xdr:row>
      <xdr:rowOff>28575</xdr:rowOff>
    </xdr:from>
    <xdr:ext cx="513398" cy="586740"/>
    <xdr:pic>
      <xdr:nvPicPr>
        <xdr:cNvPr id="4" name="Picture 1">
          <a:extLst>
            <a:ext uri="{FF2B5EF4-FFF2-40B4-BE49-F238E27FC236}">
              <a16:creationId xmlns:a16="http://schemas.microsoft.com/office/drawing/2014/main" id="{CFEB0AD1-8B0F-429C-9010-6DAC20B5D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219075"/>
          <a:ext cx="513398" cy="586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ZASTUPITELSTVO\ZASTUPITELSTVO_2018-2022\16%20ZMC%2021_12_2020\08%20Rozpo&#269;et%20M&#268;%20Praha%20Kunratice%20na%20rok%202021\08%2002%20N&#225;vrh%20rozpo&#269;tu%20M&#268;%20Praha%20Kunratice%20na%20rok%202021%20P&#345;&#237;loha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ozpočet 2021 Příjmy "/>
      <sheetName val="Rozpočet 2021 Výdaje "/>
    </sheetNames>
    <sheetDataSet>
      <sheetData sheetId="0">
        <row r="41">
          <cell r="G41">
            <v>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raha-kunratice.cz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2"/>
  <sheetViews>
    <sheetView topLeftCell="A88" workbookViewId="0">
      <selection activeCell="F106" sqref="F106"/>
    </sheetView>
  </sheetViews>
  <sheetFormatPr defaultRowHeight="15" x14ac:dyDescent="0.2"/>
  <cols>
    <col min="1" max="1" width="8.5703125" style="300" customWidth="1"/>
    <col min="2" max="2" width="9.5703125" style="300" customWidth="1"/>
    <col min="3" max="3" width="72.42578125" style="16" customWidth="1"/>
    <col min="4" max="5" width="14" style="171" customWidth="1"/>
    <col min="6" max="6" width="17.28515625" customWidth="1"/>
    <col min="7" max="8" width="15.7109375" style="200" customWidth="1"/>
    <col min="9" max="9" width="13.5703125" style="4" customWidth="1"/>
    <col min="10" max="10" width="15.5703125" style="63" customWidth="1"/>
    <col min="11" max="12" width="9.140625" style="63"/>
  </cols>
  <sheetData>
    <row r="1" spans="1:12" x14ac:dyDescent="0.2">
      <c r="A1" s="310" t="s">
        <v>405</v>
      </c>
      <c r="B1" s="310"/>
      <c r="C1" s="310"/>
      <c r="D1" s="310"/>
      <c r="E1" s="310"/>
      <c r="F1" s="310"/>
      <c r="G1" s="310"/>
      <c r="H1" s="310"/>
    </row>
    <row r="2" spans="1:12" ht="18" x14ac:dyDescent="0.25">
      <c r="A2" s="311" t="s">
        <v>85</v>
      </c>
      <c r="B2" s="311"/>
      <c r="C2" s="311"/>
      <c r="D2" s="311"/>
      <c r="E2" s="311"/>
      <c r="F2" s="311"/>
      <c r="G2" s="311"/>
      <c r="H2" s="229"/>
    </row>
    <row r="3" spans="1:12" ht="21" customHeight="1" x14ac:dyDescent="0.25">
      <c r="A3" s="312" t="s">
        <v>343</v>
      </c>
      <c r="B3" s="313"/>
      <c r="C3" s="313"/>
      <c r="D3" s="313"/>
      <c r="E3" s="313"/>
      <c r="F3" s="313"/>
      <c r="G3" s="313"/>
      <c r="H3" s="229"/>
    </row>
    <row r="4" spans="1:12" ht="18" customHeight="1" x14ac:dyDescent="0.25">
      <c r="A4" s="303"/>
      <c r="B4" s="311"/>
      <c r="C4" s="311"/>
      <c r="D4" s="311"/>
      <c r="E4" s="311"/>
      <c r="F4" s="311"/>
      <c r="G4" s="229"/>
      <c r="H4" s="229"/>
    </row>
    <row r="5" spans="1:12" ht="15.75" thickBot="1" x14ac:dyDescent="0.25">
      <c r="A5" s="17"/>
      <c r="B5" s="17"/>
      <c r="C5" s="18"/>
      <c r="D5" s="160"/>
      <c r="E5" s="160"/>
    </row>
    <row r="6" spans="1:12" ht="15.75" x14ac:dyDescent="0.25">
      <c r="A6" s="19" t="s">
        <v>1</v>
      </c>
      <c r="B6" s="20" t="s">
        <v>0</v>
      </c>
      <c r="C6" s="21" t="s">
        <v>33</v>
      </c>
      <c r="D6" s="174" t="s">
        <v>239</v>
      </c>
      <c r="E6" s="161" t="s">
        <v>240</v>
      </c>
      <c r="F6" s="92" t="s">
        <v>152</v>
      </c>
      <c r="G6" s="232" t="s">
        <v>345</v>
      </c>
      <c r="H6" s="233" t="s">
        <v>345</v>
      </c>
    </row>
    <row r="7" spans="1:12" ht="16.5" thickBot="1" x14ac:dyDescent="0.3">
      <c r="A7" s="22"/>
      <c r="B7" s="23"/>
      <c r="C7" s="68" t="s">
        <v>34</v>
      </c>
      <c r="D7" s="175" t="s">
        <v>4</v>
      </c>
      <c r="E7" s="162" t="s">
        <v>4</v>
      </c>
      <c r="F7" s="93" t="s">
        <v>344</v>
      </c>
      <c r="G7" s="234" t="s">
        <v>4</v>
      </c>
      <c r="H7" s="235" t="s">
        <v>4</v>
      </c>
    </row>
    <row r="8" spans="1:12" s="11" customFormat="1" ht="15.75" x14ac:dyDescent="0.25">
      <c r="A8" s="66"/>
      <c r="B8" s="67"/>
      <c r="C8" s="97" t="s">
        <v>87</v>
      </c>
      <c r="D8" s="120"/>
      <c r="E8" s="116"/>
      <c r="F8" s="123"/>
      <c r="G8" s="263"/>
      <c r="H8" s="264"/>
      <c r="I8" s="65"/>
      <c r="J8" s="64"/>
      <c r="K8" s="64"/>
      <c r="L8" s="64"/>
    </row>
    <row r="9" spans="1:12" x14ac:dyDescent="0.2">
      <c r="A9" s="12">
        <v>1341</v>
      </c>
      <c r="B9" s="14"/>
      <c r="C9" s="87" t="s">
        <v>3</v>
      </c>
      <c r="D9" s="121">
        <v>180</v>
      </c>
      <c r="E9" s="117">
        <v>180</v>
      </c>
      <c r="F9" s="212">
        <v>196839.5</v>
      </c>
      <c r="G9" s="236">
        <v>185</v>
      </c>
      <c r="H9" s="237"/>
    </row>
    <row r="10" spans="1:12" x14ac:dyDescent="0.2">
      <c r="A10" s="12">
        <v>1342</v>
      </c>
      <c r="B10" s="14"/>
      <c r="C10" s="87" t="s">
        <v>241</v>
      </c>
      <c r="D10" s="179">
        <v>70</v>
      </c>
      <c r="E10" s="188">
        <v>70</v>
      </c>
      <c r="F10" s="184">
        <v>167385</v>
      </c>
      <c r="G10" s="236">
        <v>180</v>
      </c>
      <c r="H10" s="237"/>
    </row>
    <row r="11" spans="1:12" ht="30" x14ac:dyDescent="0.2">
      <c r="A11" s="12">
        <v>1343</v>
      </c>
      <c r="B11" s="14"/>
      <c r="C11" s="87" t="s">
        <v>358</v>
      </c>
      <c r="D11" s="179">
        <v>250</v>
      </c>
      <c r="E11" s="188">
        <v>2650</v>
      </c>
      <c r="F11" s="184">
        <v>4110250</v>
      </c>
      <c r="G11" s="236">
        <v>250</v>
      </c>
      <c r="H11" s="237"/>
    </row>
    <row r="12" spans="1:12" x14ac:dyDescent="0.2">
      <c r="A12" s="12">
        <v>1344</v>
      </c>
      <c r="B12" s="14"/>
      <c r="C12" s="84" t="s">
        <v>133</v>
      </c>
      <c r="D12" s="179">
        <v>10</v>
      </c>
      <c r="E12" s="188">
        <v>10</v>
      </c>
      <c r="F12" s="184">
        <v>21869</v>
      </c>
      <c r="G12" s="236">
        <v>20</v>
      </c>
      <c r="H12" s="237"/>
    </row>
    <row r="13" spans="1:12" x14ac:dyDescent="0.2">
      <c r="A13" s="12">
        <v>1349</v>
      </c>
      <c r="B13" s="14"/>
      <c r="C13" s="84" t="s">
        <v>282</v>
      </c>
      <c r="D13" s="179">
        <v>0</v>
      </c>
      <c r="E13" s="188">
        <v>0</v>
      </c>
      <c r="F13" s="184">
        <v>11977.5</v>
      </c>
      <c r="G13" s="236">
        <v>0</v>
      </c>
      <c r="H13" s="237"/>
    </row>
    <row r="14" spans="1:12" x14ac:dyDescent="0.2">
      <c r="A14" s="12">
        <v>1361</v>
      </c>
      <c r="B14" s="14"/>
      <c r="C14" s="84" t="s">
        <v>173</v>
      </c>
      <c r="D14" s="179">
        <v>100</v>
      </c>
      <c r="E14" s="188">
        <v>100</v>
      </c>
      <c r="F14" s="184">
        <v>76420</v>
      </c>
      <c r="G14" s="236">
        <v>100</v>
      </c>
      <c r="H14" s="237"/>
    </row>
    <row r="15" spans="1:12" x14ac:dyDescent="0.2">
      <c r="A15" s="12">
        <v>1511</v>
      </c>
      <c r="B15" s="14"/>
      <c r="C15" s="84" t="s">
        <v>80</v>
      </c>
      <c r="D15" s="179">
        <v>16000</v>
      </c>
      <c r="E15" s="188">
        <v>16000</v>
      </c>
      <c r="F15" s="184">
        <v>13554079.060000001</v>
      </c>
      <c r="G15" s="236">
        <v>16000</v>
      </c>
      <c r="H15" s="237"/>
    </row>
    <row r="16" spans="1:12" s="6" customFormat="1" ht="15.75" x14ac:dyDescent="0.25">
      <c r="A16" s="12"/>
      <c r="B16" s="14"/>
      <c r="C16" s="86" t="s">
        <v>88</v>
      </c>
      <c r="D16" s="105">
        <f t="shared" ref="D16:E16" si="0">SUM(D9:D15)</f>
        <v>16610</v>
      </c>
      <c r="E16" s="118">
        <f t="shared" si="0"/>
        <v>19010</v>
      </c>
      <c r="F16" s="107">
        <f>SUM(F9:F15)</f>
        <v>18138820.060000002</v>
      </c>
      <c r="G16" s="241">
        <f t="shared" ref="G16" si="1">SUM(G9:G15)</f>
        <v>16735</v>
      </c>
      <c r="H16" s="242">
        <f>G16</f>
        <v>16735</v>
      </c>
      <c r="I16" s="62"/>
      <c r="J16" s="62"/>
      <c r="K16" s="62"/>
      <c r="L16" s="62"/>
    </row>
    <row r="17" spans="1:8" x14ac:dyDescent="0.2">
      <c r="A17" s="12"/>
      <c r="B17" s="14"/>
      <c r="C17" s="87"/>
      <c r="D17" s="121"/>
      <c r="E17" s="117"/>
      <c r="F17" s="124"/>
      <c r="G17" s="236"/>
      <c r="H17" s="237"/>
    </row>
    <row r="18" spans="1:8" ht="15.75" x14ac:dyDescent="0.25">
      <c r="A18" s="12"/>
      <c r="B18" s="14"/>
      <c r="C18" s="86" t="s">
        <v>89</v>
      </c>
      <c r="D18" s="121"/>
      <c r="E18" s="117"/>
      <c r="F18" s="124"/>
      <c r="G18" s="236"/>
      <c r="H18" s="237"/>
    </row>
    <row r="19" spans="1:8" x14ac:dyDescent="0.2">
      <c r="A19" s="12">
        <v>2111</v>
      </c>
      <c r="B19" s="14">
        <v>3314</v>
      </c>
      <c r="C19" s="87" t="s">
        <v>63</v>
      </c>
      <c r="D19" s="121">
        <v>10</v>
      </c>
      <c r="E19" s="117">
        <v>10</v>
      </c>
      <c r="F19" s="212">
        <v>11900</v>
      </c>
      <c r="G19" s="236">
        <v>10</v>
      </c>
      <c r="H19" s="237"/>
    </row>
    <row r="20" spans="1:8" x14ac:dyDescent="0.2">
      <c r="A20" s="12">
        <v>2111</v>
      </c>
      <c r="B20" s="14">
        <v>3632</v>
      </c>
      <c r="C20" s="87" t="s">
        <v>64</v>
      </c>
      <c r="D20" s="179">
        <v>10</v>
      </c>
      <c r="E20" s="188">
        <v>10</v>
      </c>
      <c r="F20" s="184">
        <v>28800</v>
      </c>
      <c r="G20" s="236">
        <v>18</v>
      </c>
      <c r="H20" s="237"/>
    </row>
    <row r="21" spans="1:8" ht="30" x14ac:dyDescent="0.2">
      <c r="A21" s="12">
        <v>2111</v>
      </c>
      <c r="B21" s="14">
        <v>6171</v>
      </c>
      <c r="C21" s="87" t="s">
        <v>153</v>
      </c>
      <c r="D21" s="179">
        <v>2</v>
      </c>
      <c r="E21" s="188">
        <v>2</v>
      </c>
      <c r="F21" s="184">
        <v>0</v>
      </c>
      <c r="G21" s="236">
        <v>2</v>
      </c>
      <c r="H21" s="237"/>
    </row>
    <row r="22" spans="1:8" x14ac:dyDescent="0.2">
      <c r="A22" s="12">
        <v>2112</v>
      </c>
      <c r="B22" s="14">
        <v>3319</v>
      </c>
      <c r="C22" s="87" t="s">
        <v>71</v>
      </c>
      <c r="D22" s="179">
        <v>2</v>
      </c>
      <c r="E22" s="188">
        <v>2</v>
      </c>
      <c r="F22" s="184">
        <v>1929.91</v>
      </c>
      <c r="G22" s="236">
        <v>2.2999999999999998</v>
      </c>
      <c r="H22" s="237"/>
    </row>
    <row r="23" spans="1:8" x14ac:dyDescent="0.2">
      <c r="A23" s="12">
        <v>2139</v>
      </c>
      <c r="B23" s="14">
        <v>3632</v>
      </c>
      <c r="C23" s="87" t="s">
        <v>166</v>
      </c>
      <c r="D23" s="179">
        <v>450</v>
      </c>
      <c r="E23" s="188">
        <v>450</v>
      </c>
      <c r="F23" s="184">
        <v>463741</v>
      </c>
      <c r="G23" s="236">
        <v>450</v>
      </c>
      <c r="H23" s="237"/>
    </row>
    <row r="24" spans="1:8" x14ac:dyDescent="0.2">
      <c r="A24" s="12">
        <v>2141</v>
      </c>
      <c r="B24" s="14">
        <v>6310</v>
      </c>
      <c r="C24" s="87" t="s">
        <v>35</v>
      </c>
      <c r="D24" s="179">
        <v>25</v>
      </c>
      <c r="E24" s="188">
        <v>25</v>
      </c>
      <c r="F24" s="184">
        <v>71371.399999999994</v>
      </c>
      <c r="G24" s="236">
        <f>(37*6)+(17*6)</f>
        <v>324</v>
      </c>
      <c r="H24" s="237"/>
    </row>
    <row r="25" spans="1:8" ht="27.75" customHeight="1" x14ac:dyDescent="0.2">
      <c r="A25" s="12">
        <v>2212</v>
      </c>
      <c r="B25" s="14">
        <v>6171</v>
      </c>
      <c r="C25" s="87" t="s">
        <v>150</v>
      </c>
      <c r="D25" s="179">
        <v>80</v>
      </c>
      <c r="E25" s="188">
        <v>80</v>
      </c>
      <c r="F25" s="184">
        <v>35500</v>
      </c>
      <c r="G25" s="236">
        <v>50</v>
      </c>
      <c r="H25" s="237"/>
    </row>
    <row r="26" spans="1:8" ht="27.75" customHeight="1" x14ac:dyDescent="0.2">
      <c r="A26" s="12">
        <v>2229</v>
      </c>
      <c r="B26" s="14">
        <v>3111</v>
      </c>
      <c r="C26" s="87" t="s">
        <v>291</v>
      </c>
      <c r="D26" s="179">
        <v>0</v>
      </c>
      <c r="E26" s="188">
        <v>19.5</v>
      </c>
      <c r="F26" s="184">
        <v>19480</v>
      </c>
      <c r="G26" s="236">
        <v>0</v>
      </c>
      <c r="H26" s="237"/>
    </row>
    <row r="27" spans="1:8" ht="27.75" customHeight="1" x14ac:dyDescent="0.2">
      <c r="A27" s="12">
        <v>2229</v>
      </c>
      <c r="B27" s="14">
        <v>3111</v>
      </c>
      <c r="C27" s="87" t="s">
        <v>292</v>
      </c>
      <c r="D27" s="179">
        <v>0</v>
      </c>
      <c r="E27" s="188">
        <v>19.5</v>
      </c>
      <c r="F27" s="184">
        <v>19480</v>
      </c>
      <c r="G27" s="236">
        <v>0</v>
      </c>
      <c r="H27" s="237"/>
    </row>
    <row r="28" spans="1:8" ht="27.75" customHeight="1" x14ac:dyDescent="0.2">
      <c r="A28" s="12">
        <v>2229</v>
      </c>
      <c r="B28" s="14">
        <v>3111</v>
      </c>
      <c r="C28" s="87" t="s">
        <v>244</v>
      </c>
      <c r="D28" s="179">
        <v>0</v>
      </c>
      <c r="E28" s="188">
        <v>0</v>
      </c>
      <c r="F28" s="184">
        <v>7921.38</v>
      </c>
      <c r="G28" s="236">
        <v>0</v>
      </c>
      <c r="H28" s="237"/>
    </row>
    <row r="29" spans="1:8" x14ac:dyDescent="0.2">
      <c r="A29" s="76">
        <v>2229</v>
      </c>
      <c r="B29" s="77">
        <v>3111</v>
      </c>
      <c r="C29" s="84" t="s">
        <v>273</v>
      </c>
      <c r="D29" s="179">
        <v>0</v>
      </c>
      <c r="E29" s="188">
        <v>0</v>
      </c>
      <c r="F29" s="184">
        <v>147900</v>
      </c>
      <c r="G29" s="236">
        <v>0</v>
      </c>
      <c r="H29" s="237"/>
    </row>
    <row r="30" spans="1:8" x14ac:dyDescent="0.2">
      <c r="A30" s="76">
        <v>2229</v>
      </c>
      <c r="B30" s="77">
        <v>3113</v>
      </c>
      <c r="C30" s="84" t="s">
        <v>274</v>
      </c>
      <c r="D30" s="179">
        <v>0</v>
      </c>
      <c r="E30" s="188">
        <v>0</v>
      </c>
      <c r="F30" s="184">
        <v>64600</v>
      </c>
      <c r="G30" s="236">
        <v>0</v>
      </c>
      <c r="H30" s="237"/>
    </row>
    <row r="31" spans="1:8" x14ac:dyDescent="0.2">
      <c r="A31" s="76">
        <v>2229</v>
      </c>
      <c r="B31" s="77">
        <v>3113</v>
      </c>
      <c r="C31" s="84" t="s">
        <v>276</v>
      </c>
      <c r="D31" s="179">
        <v>0</v>
      </c>
      <c r="E31" s="188">
        <v>46.5</v>
      </c>
      <c r="F31" s="184">
        <v>46481</v>
      </c>
      <c r="G31" s="236">
        <v>0</v>
      </c>
      <c r="H31" s="237"/>
    </row>
    <row r="32" spans="1:8" x14ac:dyDescent="0.2">
      <c r="A32" s="76">
        <v>2229</v>
      </c>
      <c r="B32" s="77">
        <v>3113</v>
      </c>
      <c r="C32" s="84" t="s">
        <v>308</v>
      </c>
      <c r="D32" s="179">
        <v>0</v>
      </c>
      <c r="E32" s="188">
        <v>0</v>
      </c>
      <c r="F32" s="184">
        <v>229468</v>
      </c>
      <c r="G32" s="236">
        <v>0</v>
      </c>
      <c r="H32" s="237"/>
    </row>
    <row r="33" spans="1:12" ht="30" x14ac:dyDescent="0.2">
      <c r="A33" s="76">
        <v>2229</v>
      </c>
      <c r="B33" s="77">
        <v>3319</v>
      </c>
      <c r="C33" s="84" t="s">
        <v>242</v>
      </c>
      <c r="D33" s="179">
        <v>0</v>
      </c>
      <c r="E33" s="188">
        <v>11.3</v>
      </c>
      <c r="F33" s="184">
        <v>11325</v>
      </c>
      <c r="G33" s="236">
        <v>0</v>
      </c>
      <c r="H33" s="237"/>
    </row>
    <row r="34" spans="1:12" x14ac:dyDescent="0.2">
      <c r="A34" s="76">
        <v>2321</v>
      </c>
      <c r="B34" s="77">
        <v>2212</v>
      </c>
      <c r="C34" s="84" t="s">
        <v>314</v>
      </c>
      <c r="D34" s="179">
        <v>0</v>
      </c>
      <c r="E34" s="188">
        <v>280</v>
      </c>
      <c r="F34" s="184">
        <v>279667</v>
      </c>
      <c r="G34" s="236">
        <v>0</v>
      </c>
      <c r="H34" s="237"/>
    </row>
    <row r="35" spans="1:12" x14ac:dyDescent="0.2">
      <c r="A35" s="76">
        <v>2322</v>
      </c>
      <c r="B35" s="77">
        <v>6171</v>
      </c>
      <c r="C35" s="84" t="s">
        <v>329</v>
      </c>
      <c r="D35" s="179">
        <v>0</v>
      </c>
      <c r="E35" s="188">
        <v>40.799999999999997</v>
      </c>
      <c r="F35" s="184">
        <v>86795</v>
      </c>
      <c r="G35" s="236">
        <v>0</v>
      </c>
      <c r="H35" s="237"/>
    </row>
    <row r="36" spans="1:12" ht="30" x14ac:dyDescent="0.2">
      <c r="A36" s="76">
        <v>2324</v>
      </c>
      <c r="B36" s="77">
        <v>6171</v>
      </c>
      <c r="C36" s="84" t="s">
        <v>174</v>
      </c>
      <c r="D36" s="179">
        <v>130</v>
      </c>
      <c r="E36" s="188">
        <v>130</v>
      </c>
      <c r="F36" s="184">
        <v>193328.98</v>
      </c>
      <c r="G36" s="236">
        <v>160</v>
      </c>
      <c r="H36" s="237"/>
    </row>
    <row r="37" spans="1:12" ht="15.75" x14ac:dyDescent="0.25">
      <c r="A37" s="12"/>
      <c r="B37" s="14"/>
      <c r="C37" s="86" t="s">
        <v>90</v>
      </c>
      <c r="D37" s="105">
        <f>SUM(D19:D36)</f>
        <v>709</v>
      </c>
      <c r="E37" s="118">
        <f>SUM(E19:E36)</f>
        <v>1126.5999999999999</v>
      </c>
      <c r="F37" s="107">
        <f>SUM(F19:F36)</f>
        <v>1719688.67</v>
      </c>
      <c r="G37" s="241">
        <f>SUM(G19:G36)</f>
        <v>1016.3</v>
      </c>
      <c r="H37" s="242">
        <f>G37</f>
        <v>1016.3</v>
      </c>
    </row>
    <row r="38" spans="1:12" ht="15.75" x14ac:dyDescent="0.25">
      <c r="A38" s="12"/>
      <c r="B38" s="14"/>
      <c r="C38" s="86"/>
      <c r="D38" s="105"/>
      <c r="E38" s="118"/>
      <c r="F38" s="107"/>
      <c r="G38" s="241"/>
      <c r="H38" s="242"/>
    </row>
    <row r="39" spans="1:12" x14ac:dyDescent="0.2">
      <c r="A39" s="12">
        <v>3121</v>
      </c>
      <c r="B39" s="73">
        <v>6171</v>
      </c>
      <c r="C39" s="98" t="s">
        <v>279</v>
      </c>
      <c r="D39" s="121">
        <v>0</v>
      </c>
      <c r="E39" s="117">
        <v>999</v>
      </c>
      <c r="F39" s="212">
        <v>999000</v>
      </c>
      <c r="G39" s="236">
        <v>0</v>
      </c>
      <c r="H39" s="237"/>
    </row>
    <row r="40" spans="1:12" ht="15.75" x14ac:dyDescent="0.25">
      <c r="A40" s="76"/>
      <c r="B40" s="77"/>
      <c r="C40" s="285" t="s">
        <v>290</v>
      </c>
      <c r="D40" s="287">
        <v>0</v>
      </c>
      <c r="E40" s="288">
        <v>999</v>
      </c>
      <c r="F40" s="289">
        <v>999000</v>
      </c>
      <c r="G40" s="241">
        <f>SUM(G39)</f>
        <v>0</v>
      </c>
      <c r="H40" s="242">
        <f>G40</f>
        <v>0</v>
      </c>
    </row>
    <row r="41" spans="1:12" ht="15.75" x14ac:dyDescent="0.25">
      <c r="A41" s="12"/>
      <c r="B41" s="14"/>
      <c r="C41" s="86"/>
      <c r="D41" s="121"/>
      <c r="E41" s="117"/>
      <c r="F41" s="125"/>
      <c r="G41" s="236"/>
      <c r="H41" s="237"/>
    </row>
    <row r="42" spans="1:12" s="13" customFormat="1" ht="15.75" x14ac:dyDescent="0.25">
      <c r="A42" s="12"/>
      <c r="B42" s="14"/>
      <c r="C42" s="88" t="s">
        <v>92</v>
      </c>
      <c r="D42" s="121"/>
      <c r="E42" s="117"/>
      <c r="F42" s="108"/>
      <c r="G42" s="236"/>
      <c r="H42" s="237"/>
      <c r="I42" s="177"/>
      <c r="J42" s="36"/>
      <c r="K42" s="36"/>
      <c r="L42" s="36"/>
    </row>
    <row r="43" spans="1:12" ht="30" x14ac:dyDescent="0.2">
      <c r="A43" s="12">
        <v>4131</v>
      </c>
      <c r="B43" s="14">
        <v>6330</v>
      </c>
      <c r="C43" s="87" t="s">
        <v>320</v>
      </c>
      <c r="D43" s="121">
        <v>0</v>
      </c>
      <c r="E43" s="117">
        <v>2600</v>
      </c>
      <c r="F43" s="104">
        <v>2600000</v>
      </c>
      <c r="G43" s="236">
        <v>0</v>
      </c>
      <c r="H43" s="237"/>
    </row>
    <row r="44" spans="1:12" ht="30" x14ac:dyDescent="0.2">
      <c r="A44" s="12">
        <v>4133</v>
      </c>
      <c r="B44" s="14">
        <v>6330</v>
      </c>
      <c r="C44" s="87" t="s">
        <v>321</v>
      </c>
      <c r="D44" s="121">
        <v>919</v>
      </c>
      <c r="E44" s="117">
        <v>919</v>
      </c>
      <c r="F44" s="104">
        <v>211461.11</v>
      </c>
      <c r="G44" s="236">
        <v>2472</v>
      </c>
      <c r="H44" s="237"/>
    </row>
    <row r="45" spans="1:12" ht="45" x14ac:dyDescent="0.2">
      <c r="A45" s="12">
        <v>4133</v>
      </c>
      <c r="B45" s="14">
        <v>6330</v>
      </c>
      <c r="C45" s="87" t="s">
        <v>322</v>
      </c>
      <c r="D45" s="121">
        <v>0</v>
      </c>
      <c r="E45" s="117">
        <v>4300</v>
      </c>
      <c r="F45" s="104">
        <v>1873810</v>
      </c>
      <c r="G45" s="236">
        <v>0</v>
      </c>
      <c r="H45" s="237"/>
    </row>
    <row r="46" spans="1:12" x14ac:dyDescent="0.2">
      <c r="A46" s="12">
        <v>4134</v>
      </c>
      <c r="B46" s="14">
        <v>6330</v>
      </c>
      <c r="C46" s="87" t="s">
        <v>36</v>
      </c>
      <c r="D46" s="121"/>
      <c r="E46" s="117"/>
      <c r="F46" s="104"/>
      <c r="G46" s="236"/>
      <c r="H46" s="237"/>
    </row>
    <row r="47" spans="1:12" x14ac:dyDescent="0.2">
      <c r="A47" s="12"/>
      <c r="B47" s="14"/>
      <c r="C47" s="87" t="s">
        <v>214</v>
      </c>
      <c r="D47" s="121">
        <v>312</v>
      </c>
      <c r="E47" s="117">
        <v>312</v>
      </c>
      <c r="F47" s="104">
        <v>232307</v>
      </c>
      <c r="G47" s="236">
        <v>324</v>
      </c>
      <c r="H47" s="237"/>
    </row>
    <row r="48" spans="1:12" s="63" customFormat="1" x14ac:dyDescent="0.2">
      <c r="A48" s="12"/>
      <c r="B48" s="14"/>
      <c r="C48" s="87" t="s">
        <v>74</v>
      </c>
      <c r="D48" s="121">
        <v>0</v>
      </c>
      <c r="E48" s="117">
        <v>2600</v>
      </c>
      <c r="F48" s="104">
        <v>2600000</v>
      </c>
      <c r="G48" s="236">
        <v>0</v>
      </c>
      <c r="H48" s="237"/>
      <c r="I48" s="4"/>
    </row>
    <row r="49" spans="1:10" s="63" customFormat="1" x14ac:dyDescent="0.2">
      <c r="A49" s="12">
        <v>4139</v>
      </c>
      <c r="B49" s="14">
        <v>6330</v>
      </c>
      <c r="C49" s="87" t="s">
        <v>215</v>
      </c>
      <c r="D49" s="121">
        <v>382</v>
      </c>
      <c r="E49" s="117">
        <v>382</v>
      </c>
      <c r="F49" s="104">
        <v>254179</v>
      </c>
      <c r="G49" s="236">
        <v>381</v>
      </c>
      <c r="H49" s="237"/>
      <c r="I49" s="4"/>
    </row>
    <row r="50" spans="1:10" s="63" customFormat="1" ht="30" x14ac:dyDescent="0.2">
      <c r="A50" s="39">
        <v>4137</v>
      </c>
      <c r="B50" s="42">
        <v>6330</v>
      </c>
      <c r="C50" s="90" t="s">
        <v>97</v>
      </c>
      <c r="D50" s="121">
        <v>319.5</v>
      </c>
      <c r="E50" s="117">
        <v>319.5</v>
      </c>
      <c r="F50" s="104">
        <f>270000+27000</f>
        <v>297000</v>
      </c>
      <c r="G50" s="236">
        <v>314.7</v>
      </c>
      <c r="H50" s="237"/>
      <c r="I50" s="4"/>
    </row>
    <row r="51" spans="1:10" s="63" customFormat="1" ht="30" x14ac:dyDescent="0.2">
      <c r="A51" s="39">
        <v>4137</v>
      </c>
      <c r="B51" s="42">
        <v>6330</v>
      </c>
      <c r="C51" s="90" t="s">
        <v>98</v>
      </c>
      <c r="D51" s="121">
        <v>45955</v>
      </c>
      <c r="E51" s="117">
        <v>45955</v>
      </c>
      <c r="F51" s="104">
        <v>45955000</v>
      </c>
      <c r="G51" s="236">
        <v>48337</v>
      </c>
      <c r="H51" s="237"/>
      <c r="I51" s="4"/>
      <c r="J51" s="305"/>
    </row>
    <row r="52" spans="1:10" s="63" customFormat="1" ht="30.75" x14ac:dyDescent="0.25">
      <c r="A52" s="12"/>
      <c r="B52" s="14"/>
      <c r="C52" s="87" t="s">
        <v>145</v>
      </c>
      <c r="D52" s="121"/>
      <c r="E52" s="117"/>
      <c r="F52" s="104"/>
      <c r="G52" s="236"/>
      <c r="H52" s="237"/>
      <c r="I52" s="4"/>
    </row>
    <row r="53" spans="1:10" s="63" customFormat="1" x14ac:dyDescent="0.2">
      <c r="A53" s="12">
        <v>4137</v>
      </c>
      <c r="B53" s="14">
        <v>6330</v>
      </c>
      <c r="C53" s="87" t="s">
        <v>143</v>
      </c>
      <c r="D53" s="121">
        <v>0</v>
      </c>
      <c r="E53" s="117">
        <v>8.1999999999999993</v>
      </c>
      <c r="F53" s="104">
        <v>8200</v>
      </c>
      <c r="G53" s="236">
        <v>0</v>
      </c>
      <c r="H53" s="237"/>
      <c r="I53" s="4"/>
    </row>
    <row r="54" spans="1:10" s="63" customFormat="1" x14ac:dyDescent="0.2">
      <c r="A54" s="12">
        <v>4137</v>
      </c>
      <c r="B54" s="14">
        <v>6330</v>
      </c>
      <c r="C54" s="87" t="s">
        <v>197</v>
      </c>
      <c r="D54" s="121">
        <v>0</v>
      </c>
      <c r="E54" s="117">
        <v>115</v>
      </c>
      <c r="F54" s="104">
        <v>115000</v>
      </c>
      <c r="G54" s="236">
        <v>0</v>
      </c>
      <c r="H54" s="237"/>
      <c r="I54" s="4"/>
      <c r="J54" s="4"/>
    </row>
    <row r="55" spans="1:10" s="63" customFormat="1" x14ac:dyDescent="0.2">
      <c r="A55" s="12">
        <v>4137</v>
      </c>
      <c r="B55" s="14">
        <v>6330</v>
      </c>
      <c r="C55" s="87" t="s">
        <v>167</v>
      </c>
      <c r="D55" s="121">
        <v>0</v>
      </c>
      <c r="E55" s="117">
        <v>17.399999999999999</v>
      </c>
      <c r="F55" s="104">
        <v>17400</v>
      </c>
      <c r="G55" s="236">
        <v>0</v>
      </c>
      <c r="H55" s="237"/>
      <c r="I55" s="4"/>
    </row>
    <row r="56" spans="1:10" s="63" customFormat="1" ht="30" x14ac:dyDescent="0.2">
      <c r="A56" s="12">
        <v>4137</v>
      </c>
      <c r="B56" s="14">
        <v>6330</v>
      </c>
      <c r="C56" s="87" t="s">
        <v>347</v>
      </c>
      <c r="D56" s="121">
        <v>0</v>
      </c>
      <c r="E56" s="117">
        <v>454.9</v>
      </c>
      <c r="F56" s="104">
        <v>454909.8</v>
      </c>
      <c r="G56" s="236">
        <v>0</v>
      </c>
      <c r="H56" s="237"/>
      <c r="I56" s="4"/>
    </row>
    <row r="57" spans="1:10" s="63" customFormat="1" x14ac:dyDescent="0.2">
      <c r="A57" s="12">
        <v>4137</v>
      </c>
      <c r="B57" s="14">
        <v>6330</v>
      </c>
      <c r="C57" s="87" t="s">
        <v>246</v>
      </c>
      <c r="D57" s="121">
        <v>0</v>
      </c>
      <c r="E57" s="117">
        <v>454.9</v>
      </c>
      <c r="F57" s="104">
        <v>454909.8</v>
      </c>
      <c r="G57" s="236">
        <v>0</v>
      </c>
      <c r="H57" s="237"/>
      <c r="I57" s="4"/>
    </row>
    <row r="58" spans="1:10" s="63" customFormat="1" x14ac:dyDescent="0.2">
      <c r="A58" s="12">
        <v>4137</v>
      </c>
      <c r="B58" s="14">
        <v>6330</v>
      </c>
      <c r="C58" s="87" t="s">
        <v>247</v>
      </c>
      <c r="D58" s="121">
        <v>0</v>
      </c>
      <c r="E58" s="117">
        <v>982.4</v>
      </c>
      <c r="F58" s="104">
        <v>982405</v>
      </c>
      <c r="G58" s="236">
        <v>0</v>
      </c>
      <c r="H58" s="237"/>
      <c r="I58" s="4"/>
    </row>
    <row r="59" spans="1:10" s="63" customFormat="1" x14ac:dyDescent="0.2">
      <c r="A59" s="12">
        <v>4137</v>
      </c>
      <c r="B59" s="14">
        <v>6330</v>
      </c>
      <c r="C59" s="87" t="s">
        <v>248</v>
      </c>
      <c r="D59" s="121">
        <v>0</v>
      </c>
      <c r="E59" s="117">
        <v>982.4</v>
      </c>
      <c r="F59" s="104">
        <v>982405</v>
      </c>
      <c r="G59" s="236">
        <v>0</v>
      </c>
      <c r="H59" s="237"/>
      <c r="I59" s="4"/>
    </row>
    <row r="60" spans="1:10" s="63" customFormat="1" x14ac:dyDescent="0.2">
      <c r="A60" s="12">
        <v>4137</v>
      </c>
      <c r="B60" s="73">
        <v>6330</v>
      </c>
      <c r="C60" s="87" t="s">
        <v>213</v>
      </c>
      <c r="D60" s="121">
        <v>0</v>
      </c>
      <c r="E60" s="117">
        <v>1145.9000000000001</v>
      </c>
      <c r="F60" s="104">
        <v>763956.87</v>
      </c>
      <c r="G60" s="236">
        <v>0</v>
      </c>
      <c r="H60" s="237"/>
      <c r="I60" s="4"/>
    </row>
    <row r="61" spans="1:10" s="63" customFormat="1" x14ac:dyDescent="0.2">
      <c r="A61" s="12">
        <v>4137</v>
      </c>
      <c r="B61" s="73">
        <v>6330</v>
      </c>
      <c r="C61" s="87" t="s">
        <v>212</v>
      </c>
      <c r="D61" s="121">
        <v>0</v>
      </c>
      <c r="E61" s="117">
        <v>1145.9000000000001</v>
      </c>
      <c r="F61" s="104">
        <v>763956.88</v>
      </c>
      <c r="G61" s="236">
        <v>0</v>
      </c>
      <c r="H61" s="237"/>
      <c r="I61" s="4"/>
    </row>
    <row r="62" spans="1:10" s="63" customFormat="1" x14ac:dyDescent="0.2">
      <c r="A62" s="12">
        <v>4137</v>
      </c>
      <c r="B62" s="73">
        <v>6330</v>
      </c>
      <c r="C62" s="98" t="s">
        <v>213</v>
      </c>
      <c r="D62" s="121">
        <v>0</v>
      </c>
      <c r="E62" s="117">
        <v>1123.5</v>
      </c>
      <c r="F62" s="104">
        <v>0</v>
      </c>
      <c r="G62" s="236">
        <v>0</v>
      </c>
      <c r="H62" s="237"/>
      <c r="I62" s="4"/>
    </row>
    <row r="63" spans="1:10" s="63" customFormat="1" x14ac:dyDescent="0.2">
      <c r="A63" s="76">
        <v>4137</v>
      </c>
      <c r="B63" s="77">
        <v>6330</v>
      </c>
      <c r="C63" s="74" t="s">
        <v>212</v>
      </c>
      <c r="D63" s="121">
        <v>0</v>
      </c>
      <c r="E63" s="117">
        <v>1123.5</v>
      </c>
      <c r="F63" s="104">
        <v>0</v>
      </c>
      <c r="G63" s="236">
        <v>0</v>
      </c>
      <c r="H63" s="237"/>
      <c r="I63" s="4"/>
    </row>
    <row r="64" spans="1:10" s="133" customFormat="1" ht="21" customHeight="1" x14ac:dyDescent="0.2">
      <c r="A64" s="76">
        <v>4137</v>
      </c>
      <c r="B64" s="77">
        <v>6330</v>
      </c>
      <c r="C64" s="74" t="s">
        <v>340</v>
      </c>
      <c r="D64" s="121">
        <v>0</v>
      </c>
      <c r="E64" s="117">
        <v>1423</v>
      </c>
      <c r="F64" s="104">
        <v>0</v>
      </c>
      <c r="G64" s="236">
        <v>0</v>
      </c>
      <c r="H64" s="237"/>
      <c r="I64" s="176"/>
    </row>
    <row r="65" spans="1:9" s="133" customFormat="1" ht="21" customHeight="1" x14ac:dyDescent="0.2">
      <c r="A65" s="76">
        <v>4137</v>
      </c>
      <c r="B65" s="77">
        <v>6330</v>
      </c>
      <c r="C65" s="74" t="s">
        <v>341</v>
      </c>
      <c r="D65" s="121">
        <v>0</v>
      </c>
      <c r="E65" s="117">
        <v>1423</v>
      </c>
      <c r="F65" s="104">
        <v>0</v>
      </c>
      <c r="G65" s="236">
        <v>0</v>
      </c>
      <c r="H65" s="237"/>
      <c r="I65" s="176"/>
    </row>
    <row r="66" spans="1:9" s="133" customFormat="1" ht="30" customHeight="1" x14ac:dyDescent="0.2">
      <c r="A66" s="76">
        <v>4137</v>
      </c>
      <c r="B66" s="77">
        <v>6330</v>
      </c>
      <c r="C66" s="74" t="s">
        <v>348</v>
      </c>
      <c r="D66" s="121">
        <v>0</v>
      </c>
      <c r="E66" s="117">
        <v>96.9</v>
      </c>
      <c r="F66" s="104">
        <v>96933</v>
      </c>
      <c r="G66" s="236">
        <v>0</v>
      </c>
      <c r="H66" s="237"/>
      <c r="I66" s="176"/>
    </row>
    <row r="67" spans="1:9" s="133" customFormat="1" ht="21" customHeight="1" x14ac:dyDescent="0.2">
      <c r="A67" s="76">
        <v>4137</v>
      </c>
      <c r="B67" s="77">
        <v>6330</v>
      </c>
      <c r="C67" s="74" t="s">
        <v>250</v>
      </c>
      <c r="D67" s="121">
        <v>0</v>
      </c>
      <c r="E67" s="117">
        <v>96.9</v>
      </c>
      <c r="F67" s="104">
        <v>96933</v>
      </c>
      <c r="G67" s="236">
        <v>0</v>
      </c>
      <c r="H67" s="237"/>
      <c r="I67" s="176"/>
    </row>
    <row r="68" spans="1:9" s="133" customFormat="1" x14ac:dyDescent="0.2">
      <c r="A68" s="12">
        <v>4137</v>
      </c>
      <c r="B68" s="73">
        <v>6330</v>
      </c>
      <c r="C68" s="98" t="s">
        <v>251</v>
      </c>
      <c r="D68" s="121">
        <v>0</v>
      </c>
      <c r="E68" s="117">
        <v>201.7</v>
      </c>
      <c r="F68" s="104">
        <v>201748.5</v>
      </c>
      <c r="G68" s="236">
        <v>0</v>
      </c>
      <c r="H68" s="237"/>
      <c r="I68" s="176"/>
    </row>
    <row r="69" spans="1:9" s="63" customFormat="1" x14ac:dyDescent="0.2">
      <c r="A69" s="76">
        <v>4137</v>
      </c>
      <c r="B69" s="77">
        <v>6330</v>
      </c>
      <c r="C69" s="74" t="s">
        <v>252</v>
      </c>
      <c r="D69" s="121">
        <v>0</v>
      </c>
      <c r="E69" s="117">
        <v>201.7</v>
      </c>
      <c r="F69" s="104">
        <v>201748.5</v>
      </c>
      <c r="G69" s="236">
        <v>0</v>
      </c>
      <c r="H69" s="237"/>
      <c r="I69" s="4"/>
    </row>
    <row r="70" spans="1:9" s="63" customFormat="1" ht="30" x14ac:dyDescent="0.2">
      <c r="A70" s="76">
        <v>4137</v>
      </c>
      <c r="B70" s="77">
        <v>6330</v>
      </c>
      <c r="C70" s="74" t="s">
        <v>205</v>
      </c>
      <c r="D70" s="121">
        <v>0</v>
      </c>
      <c r="E70" s="117">
        <v>73.2</v>
      </c>
      <c r="F70" s="104">
        <v>73200</v>
      </c>
      <c r="G70" s="236">
        <v>0</v>
      </c>
      <c r="H70" s="237"/>
      <c r="I70" s="4"/>
    </row>
    <row r="71" spans="1:9" s="63" customFormat="1" ht="30" x14ac:dyDescent="0.2">
      <c r="A71" s="76">
        <v>4137</v>
      </c>
      <c r="B71" s="77">
        <v>6330</v>
      </c>
      <c r="C71" s="74" t="s">
        <v>210</v>
      </c>
      <c r="D71" s="121">
        <v>0</v>
      </c>
      <c r="E71" s="117">
        <v>429.3</v>
      </c>
      <c r="F71" s="104">
        <v>429345.92</v>
      </c>
      <c r="G71" s="236">
        <v>0</v>
      </c>
      <c r="H71" s="237"/>
      <c r="I71" s="4"/>
    </row>
    <row r="72" spans="1:9" s="63" customFormat="1" x14ac:dyDescent="0.2">
      <c r="A72" s="76">
        <v>4137</v>
      </c>
      <c r="B72" s="77">
        <v>6330</v>
      </c>
      <c r="C72" s="74" t="s">
        <v>275</v>
      </c>
      <c r="D72" s="121">
        <v>0</v>
      </c>
      <c r="E72" s="117">
        <v>13.5</v>
      </c>
      <c r="F72" s="104">
        <v>13500</v>
      </c>
      <c r="G72" s="236">
        <v>0</v>
      </c>
      <c r="H72" s="237"/>
      <c r="I72" s="4"/>
    </row>
    <row r="73" spans="1:9" s="63" customFormat="1" x14ac:dyDescent="0.2">
      <c r="A73" s="12">
        <v>4137</v>
      </c>
      <c r="B73" s="14">
        <v>6330</v>
      </c>
      <c r="C73" s="87" t="s">
        <v>297</v>
      </c>
      <c r="D73" s="121">
        <v>0</v>
      </c>
      <c r="E73" s="117">
        <v>1714.6</v>
      </c>
      <c r="F73" s="104">
        <v>1714600</v>
      </c>
      <c r="G73" s="236">
        <v>0</v>
      </c>
      <c r="H73" s="237"/>
      <c r="I73" s="4"/>
    </row>
    <row r="74" spans="1:9" s="63" customFormat="1" ht="30" x14ac:dyDescent="0.2">
      <c r="A74" s="76">
        <v>4137</v>
      </c>
      <c r="B74" s="77">
        <v>6330</v>
      </c>
      <c r="C74" s="74" t="s">
        <v>298</v>
      </c>
      <c r="D74" s="121">
        <v>0</v>
      </c>
      <c r="E74" s="117">
        <v>1337</v>
      </c>
      <c r="F74" s="104">
        <v>1337000</v>
      </c>
      <c r="G74" s="236">
        <v>0</v>
      </c>
      <c r="H74" s="237"/>
      <c r="I74" s="4"/>
    </row>
    <row r="75" spans="1:9" s="63" customFormat="1" ht="30" x14ac:dyDescent="0.2">
      <c r="A75" s="76">
        <v>4137</v>
      </c>
      <c r="B75" s="77">
        <v>6330</v>
      </c>
      <c r="C75" s="74" t="s">
        <v>306</v>
      </c>
      <c r="D75" s="121">
        <v>0</v>
      </c>
      <c r="E75" s="117">
        <v>596</v>
      </c>
      <c r="F75" s="104">
        <v>596000</v>
      </c>
      <c r="G75" s="236">
        <v>0</v>
      </c>
      <c r="H75" s="237"/>
      <c r="I75" s="4"/>
    </row>
    <row r="76" spans="1:9" s="63" customFormat="1" ht="30" x14ac:dyDescent="0.2">
      <c r="A76" s="76">
        <v>4137</v>
      </c>
      <c r="B76" s="77">
        <v>6330</v>
      </c>
      <c r="C76" s="74" t="s">
        <v>307</v>
      </c>
      <c r="D76" s="121">
        <v>0</v>
      </c>
      <c r="E76" s="117">
        <v>1931.2</v>
      </c>
      <c r="F76" s="104">
        <v>1931246.55</v>
      </c>
      <c r="G76" s="236">
        <v>0</v>
      </c>
      <c r="H76" s="237"/>
      <c r="I76" s="4"/>
    </row>
    <row r="77" spans="1:9" s="63" customFormat="1" x14ac:dyDescent="0.2">
      <c r="A77" s="76">
        <v>4137</v>
      </c>
      <c r="B77" s="77">
        <v>6330</v>
      </c>
      <c r="C77" s="74" t="s">
        <v>330</v>
      </c>
      <c r="D77" s="121">
        <v>0</v>
      </c>
      <c r="E77" s="117">
        <v>206</v>
      </c>
      <c r="F77" s="104">
        <v>206000</v>
      </c>
      <c r="G77" s="236">
        <v>0</v>
      </c>
      <c r="H77" s="237"/>
      <c r="I77" s="4"/>
    </row>
    <row r="78" spans="1:9" s="63" customFormat="1" x14ac:dyDescent="0.2">
      <c r="A78" s="76"/>
      <c r="B78" s="77"/>
      <c r="C78" s="74"/>
      <c r="D78" s="121"/>
      <c r="E78" s="117"/>
      <c r="F78" s="104"/>
      <c r="G78" s="236"/>
      <c r="H78" s="237"/>
      <c r="I78" s="4"/>
    </row>
    <row r="79" spans="1:9" s="63" customFormat="1" ht="30.75" x14ac:dyDescent="0.25">
      <c r="A79" s="76"/>
      <c r="B79" s="77"/>
      <c r="C79" s="74" t="s">
        <v>146</v>
      </c>
      <c r="D79" s="121"/>
      <c r="E79" s="117"/>
      <c r="F79" s="104"/>
      <c r="G79" s="236"/>
      <c r="H79" s="237"/>
      <c r="I79" s="4"/>
    </row>
    <row r="80" spans="1:9" s="63" customFormat="1" x14ac:dyDescent="0.2">
      <c r="A80" s="76">
        <v>4251</v>
      </c>
      <c r="B80" s="77">
        <v>6330</v>
      </c>
      <c r="C80" s="74" t="s">
        <v>243</v>
      </c>
      <c r="D80" s="121">
        <v>0</v>
      </c>
      <c r="E80" s="117">
        <v>5000</v>
      </c>
      <c r="F80" s="104">
        <v>5000000</v>
      </c>
      <c r="G80" s="236">
        <v>0</v>
      </c>
      <c r="H80" s="237"/>
      <c r="I80" s="4"/>
    </row>
    <row r="81" spans="1:12" s="63" customFormat="1" x14ac:dyDescent="0.2">
      <c r="A81" s="76">
        <v>4251</v>
      </c>
      <c r="B81" s="77">
        <v>6330</v>
      </c>
      <c r="C81" s="74" t="s">
        <v>293</v>
      </c>
      <c r="D81" s="121">
        <v>0</v>
      </c>
      <c r="E81" s="117">
        <v>50</v>
      </c>
      <c r="F81" s="104">
        <v>50000</v>
      </c>
      <c r="G81" s="236">
        <v>0</v>
      </c>
      <c r="H81" s="237"/>
      <c r="I81" s="4"/>
    </row>
    <row r="82" spans="1:12" s="63" customFormat="1" x14ac:dyDescent="0.2">
      <c r="A82" s="76">
        <v>4251</v>
      </c>
      <c r="B82" s="77">
        <v>6330</v>
      </c>
      <c r="C82" s="74" t="s">
        <v>294</v>
      </c>
      <c r="D82" s="121">
        <v>0</v>
      </c>
      <c r="E82" s="117">
        <v>45</v>
      </c>
      <c r="F82" s="104">
        <v>45000</v>
      </c>
      <c r="G82" s="236">
        <v>0</v>
      </c>
      <c r="H82" s="237"/>
      <c r="I82" s="4"/>
    </row>
    <row r="83" spans="1:12" s="63" customFormat="1" x14ac:dyDescent="0.2">
      <c r="A83" s="12">
        <v>4251</v>
      </c>
      <c r="B83" s="14">
        <v>6330</v>
      </c>
      <c r="C83" s="87" t="s">
        <v>295</v>
      </c>
      <c r="D83" s="121">
        <v>0</v>
      </c>
      <c r="E83" s="117">
        <v>539.29999999999995</v>
      </c>
      <c r="F83" s="104">
        <v>539300</v>
      </c>
      <c r="G83" s="236">
        <v>0</v>
      </c>
      <c r="H83" s="237"/>
      <c r="I83" s="4"/>
    </row>
    <row r="84" spans="1:12" s="63" customFormat="1" x14ac:dyDescent="0.2">
      <c r="A84" s="12">
        <v>4251</v>
      </c>
      <c r="B84" s="14">
        <v>6330</v>
      </c>
      <c r="C84" s="87" t="s">
        <v>296</v>
      </c>
      <c r="D84" s="121">
        <v>0</v>
      </c>
      <c r="E84" s="117">
        <v>15000</v>
      </c>
      <c r="F84" s="104">
        <v>15000000</v>
      </c>
      <c r="G84" s="236">
        <v>0</v>
      </c>
      <c r="H84" s="237"/>
      <c r="I84" s="4"/>
    </row>
    <row r="85" spans="1:12" s="63" customFormat="1" x14ac:dyDescent="0.2">
      <c r="A85" s="12"/>
      <c r="B85" s="73"/>
      <c r="C85" s="74"/>
      <c r="D85" s="121"/>
      <c r="E85" s="117"/>
      <c r="F85" s="104"/>
      <c r="G85" s="236"/>
      <c r="H85" s="237"/>
      <c r="I85" s="4"/>
    </row>
    <row r="86" spans="1:12" s="6" customFormat="1" ht="15.75" x14ac:dyDescent="0.25">
      <c r="A86" s="12"/>
      <c r="B86" s="14"/>
      <c r="C86" s="99" t="s">
        <v>99</v>
      </c>
      <c r="D86" s="122">
        <f>SUM(D43:D84)</f>
        <v>47887.5</v>
      </c>
      <c r="E86" s="122">
        <f>SUM(E43:E84)</f>
        <v>95319.799999999988</v>
      </c>
      <c r="F86" s="108">
        <f>SUM(F43:F84)</f>
        <v>86099455.929999992</v>
      </c>
      <c r="G86" s="201">
        <f>SUM(G43:G84)</f>
        <v>51828.7</v>
      </c>
      <c r="H86" s="202">
        <f>G86</f>
        <v>51828.7</v>
      </c>
      <c r="I86" s="4"/>
      <c r="J86" s="62"/>
      <c r="K86" s="62"/>
      <c r="L86" s="62"/>
    </row>
    <row r="87" spans="1:12" s="6" customFormat="1" ht="16.5" thickBot="1" x14ac:dyDescent="0.3">
      <c r="A87" s="69"/>
      <c r="B87" s="70"/>
      <c r="C87" s="100"/>
      <c r="D87" s="277"/>
      <c r="E87" s="163"/>
      <c r="F87" s="203"/>
      <c r="G87" s="249"/>
      <c r="H87" s="250"/>
      <c r="I87" s="4"/>
      <c r="J87" s="62"/>
      <c r="K87" s="62"/>
      <c r="L87" s="62"/>
    </row>
    <row r="88" spans="1:12" ht="32.25" thickBot="1" x14ac:dyDescent="0.3">
      <c r="A88" s="71"/>
      <c r="B88" s="25"/>
      <c r="C88" s="115" t="s">
        <v>95</v>
      </c>
      <c r="D88" s="169">
        <f>D16+D37+D40+D86</f>
        <v>65206.5</v>
      </c>
      <c r="E88" s="169">
        <f>E16+E37+E40+E86</f>
        <v>116455.4</v>
      </c>
      <c r="F88" s="119">
        <f>F16+F37+F40+F86</f>
        <v>106956964.66</v>
      </c>
      <c r="G88" s="169">
        <f>G16+G37+G40+G86</f>
        <v>69580</v>
      </c>
      <c r="H88" s="252">
        <f>SUM(H9:H86)</f>
        <v>69580</v>
      </c>
    </row>
    <row r="89" spans="1:12" ht="15.75" x14ac:dyDescent="0.25">
      <c r="A89" s="137"/>
      <c r="B89" s="138"/>
      <c r="C89" s="139"/>
      <c r="D89" s="265"/>
      <c r="E89" s="265"/>
      <c r="F89" s="204"/>
      <c r="G89" s="265"/>
      <c r="H89" s="265"/>
    </row>
    <row r="90" spans="1:12" s="11" customFormat="1" ht="15.75" x14ac:dyDescent="0.25">
      <c r="A90" s="143"/>
      <c r="B90" s="144"/>
      <c r="C90" s="145"/>
      <c r="D90" s="165"/>
      <c r="E90" s="165"/>
      <c r="F90" s="146"/>
      <c r="G90" s="159"/>
      <c r="H90" s="159"/>
      <c r="I90" s="65"/>
      <c r="J90" s="64"/>
      <c r="K90" s="64"/>
      <c r="L90" s="64"/>
    </row>
    <row r="91" spans="1:12" s="11" customFormat="1" ht="15.75" x14ac:dyDescent="0.25">
      <c r="A91" s="140"/>
      <c r="B91" s="141"/>
      <c r="C91" s="142" t="s">
        <v>91</v>
      </c>
      <c r="D91" s="166"/>
      <c r="E91" s="166"/>
      <c r="F91" s="147"/>
      <c r="G91" s="183"/>
      <c r="H91" s="183"/>
      <c r="I91" s="65"/>
      <c r="J91" s="64"/>
      <c r="K91" s="64"/>
      <c r="L91" s="64"/>
    </row>
    <row r="92" spans="1:12" s="11" customFormat="1" x14ac:dyDescent="0.2">
      <c r="A92" s="12">
        <v>4133</v>
      </c>
      <c r="B92" s="73">
        <v>6330</v>
      </c>
      <c r="C92" s="290" t="s">
        <v>154</v>
      </c>
      <c r="D92" s="117">
        <v>919</v>
      </c>
      <c r="E92" s="117">
        <v>919</v>
      </c>
      <c r="F92" s="212">
        <v>211461.11</v>
      </c>
      <c r="G92" s="236">
        <f>G44</f>
        <v>2472</v>
      </c>
      <c r="H92" s="237"/>
      <c r="I92" s="65"/>
      <c r="J92" s="64"/>
      <c r="K92" s="64"/>
      <c r="L92" s="64"/>
    </row>
    <row r="93" spans="1:12" s="11" customFormat="1" ht="30" x14ac:dyDescent="0.2">
      <c r="A93" s="76">
        <v>4133</v>
      </c>
      <c r="B93" s="77">
        <v>6330</v>
      </c>
      <c r="C93" s="74" t="s">
        <v>270</v>
      </c>
      <c r="D93" s="179">
        <v>0</v>
      </c>
      <c r="E93" s="188">
        <v>4300</v>
      </c>
      <c r="F93" s="156">
        <v>1873810</v>
      </c>
      <c r="G93" s="236">
        <f>G45</f>
        <v>0</v>
      </c>
      <c r="H93" s="237"/>
      <c r="I93" s="65"/>
      <c r="J93" s="64"/>
      <c r="K93" s="64"/>
      <c r="L93" s="64"/>
    </row>
    <row r="94" spans="1:12" s="11" customFormat="1" x14ac:dyDescent="0.2">
      <c r="A94" s="76">
        <v>4134</v>
      </c>
      <c r="B94" s="77">
        <v>6330</v>
      </c>
      <c r="C94" s="291" t="s">
        <v>36</v>
      </c>
      <c r="D94" s="188"/>
      <c r="E94" s="188"/>
      <c r="F94" s="184"/>
      <c r="G94" s="236"/>
      <c r="H94" s="237"/>
      <c r="I94" s="65"/>
      <c r="J94" s="64"/>
      <c r="K94" s="64"/>
      <c r="L94" s="64"/>
    </row>
    <row r="95" spans="1:12" s="11" customFormat="1" x14ac:dyDescent="0.2">
      <c r="A95" s="81"/>
      <c r="B95" s="82"/>
      <c r="C95" s="292" t="s">
        <v>214</v>
      </c>
      <c r="D95" s="188">
        <v>312</v>
      </c>
      <c r="E95" s="188">
        <v>312</v>
      </c>
      <c r="F95" s="184">
        <v>232307</v>
      </c>
      <c r="G95" s="236">
        <f>G47</f>
        <v>324</v>
      </c>
      <c r="H95" s="237"/>
      <c r="I95" s="65"/>
      <c r="J95" s="64"/>
      <c r="K95" s="64"/>
      <c r="L95" s="64"/>
    </row>
    <row r="96" spans="1:12" s="11" customFormat="1" x14ac:dyDescent="0.2">
      <c r="A96" s="81"/>
      <c r="B96" s="82"/>
      <c r="C96" s="292" t="s">
        <v>74</v>
      </c>
      <c r="D96" s="188">
        <v>0</v>
      </c>
      <c r="E96" s="188">
        <v>2600</v>
      </c>
      <c r="F96" s="184">
        <v>2600000</v>
      </c>
      <c r="G96" s="236">
        <f>G48</f>
        <v>0</v>
      </c>
      <c r="H96" s="237"/>
      <c r="I96" s="65"/>
      <c r="J96" s="64"/>
      <c r="K96" s="64"/>
      <c r="L96" s="64"/>
    </row>
    <row r="97" spans="1:12" x14ac:dyDescent="0.2">
      <c r="A97" s="76">
        <v>4139</v>
      </c>
      <c r="B97" s="77">
        <v>6330</v>
      </c>
      <c r="C97" s="291" t="s">
        <v>215</v>
      </c>
      <c r="D97" s="188">
        <v>382</v>
      </c>
      <c r="E97" s="188">
        <v>382</v>
      </c>
      <c r="F97" s="184">
        <v>254179</v>
      </c>
      <c r="G97" s="236">
        <f>G49</f>
        <v>381</v>
      </c>
      <c r="H97" s="237"/>
    </row>
    <row r="98" spans="1:12" ht="30" x14ac:dyDescent="0.2">
      <c r="A98" s="76">
        <v>4137</v>
      </c>
      <c r="B98" s="77">
        <v>6330</v>
      </c>
      <c r="C98" s="291" t="s">
        <v>216</v>
      </c>
      <c r="D98" s="188">
        <f>SUM(D50:D77)</f>
        <v>46274.5</v>
      </c>
      <c r="E98" s="188">
        <f t="shared" ref="E98:G98" si="2">SUM(E50:E77)</f>
        <v>63572.5</v>
      </c>
      <c r="F98" s="188">
        <f t="shared" si="2"/>
        <v>57693398.819999993</v>
      </c>
      <c r="G98" s="236">
        <f t="shared" si="2"/>
        <v>48651.7</v>
      </c>
      <c r="H98" s="237"/>
    </row>
    <row r="99" spans="1:12" ht="30" x14ac:dyDescent="0.2">
      <c r="A99" s="293">
        <v>4251</v>
      </c>
      <c r="B99" s="294">
        <v>6330</v>
      </c>
      <c r="C99" s="291" t="s">
        <v>204</v>
      </c>
      <c r="D99" s="295">
        <f>SUM(D80:D84)</f>
        <v>0</v>
      </c>
      <c r="E99" s="295">
        <f t="shared" ref="E99:F99" si="3">SUM(E80:E84)</f>
        <v>20634.3</v>
      </c>
      <c r="F99" s="295">
        <f t="shared" si="3"/>
        <v>20634300</v>
      </c>
      <c r="G99" s="236">
        <f>G52</f>
        <v>0</v>
      </c>
      <c r="H99" s="237"/>
    </row>
    <row r="100" spans="1:12" ht="32.25" thickBot="1" x14ac:dyDescent="0.3">
      <c r="A100" s="69"/>
      <c r="B100" s="70"/>
      <c r="C100" s="111" t="s">
        <v>94</v>
      </c>
      <c r="D100" s="167">
        <f>SUM(D92:D99)</f>
        <v>47887.5</v>
      </c>
      <c r="E100" s="167">
        <f>SUM(E92:E99)</f>
        <v>92719.8</v>
      </c>
      <c r="F100" s="126">
        <f>SUM(F92:F99)</f>
        <v>83499455.929999992</v>
      </c>
      <c r="G100" s="266">
        <f>SUM(G92:G99)</f>
        <v>51828.7</v>
      </c>
      <c r="H100" s="267">
        <f>G100</f>
        <v>51828.7</v>
      </c>
    </row>
    <row r="101" spans="1:12" ht="16.5" thickBot="1" x14ac:dyDescent="0.3">
      <c r="A101" s="61"/>
      <c r="B101" s="61"/>
      <c r="C101" s="112"/>
      <c r="D101" s="168"/>
      <c r="E101" s="168"/>
      <c r="F101" s="113"/>
      <c r="G101" s="268"/>
      <c r="H101" s="268"/>
    </row>
    <row r="102" spans="1:12" ht="32.25" thickBot="1" x14ac:dyDescent="0.3">
      <c r="A102" s="24"/>
      <c r="B102" s="31"/>
      <c r="C102" s="114" t="s">
        <v>100</v>
      </c>
      <c r="D102" s="164">
        <f>D88-D100</f>
        <v>17319</v>
      </c>
      <c r="E102" s="169">
        <f>E88-E100</f>
        <v>23735.599999999991</v>
      </c>
      <c r="F102" s="33">
        <f>F88-F100</f>
        <v>23457508.730000004</v>
      </c>
      <c r="G102" s="251">
        <f>G88-G100</f>
        <v>17751.300000000003</v>
      </c>
      <c r="H102" s="252">
        <f>H88-H100</f>
        <v>17751.300000000003</v>
      </c>
    </row>
    <row r="103" spans="1:12" ht="16.5" thickBot="1" x14ac:dyDescent="0.3">
      <c r="C103" s="29"/>
      <c r="D103" s="170"/>
      <c r="E103" s="170"/>
      <c r="F103" s="30"/>
      <c r="G103" s="268"/>
      <c r="H103" s="268"/>
    </row>
    <row r="104" spans="1:12" ht="16.5" thickBot="1" x14ac:dyDescent="0.3">
      <c r="A104" s="24"/>
      <c r="B104" s="31"/>
      <c r="C104" s="32" t="s">
        <v>218</v>
      </c>
      <c r="D104" s="164">
        <f>D98+D99</f>
        <v>46274.5</v>
      </c>
      <c r="E104" s="164">
        <f t="shared" ref="E104:G104" si="4">E98+E99</f>
        <v>84206.8</v>
      </c>
      <c r="F104" s="164">
        <f t="shared" si="4"/>
        <v>78327698.819999993</v>
      </c>
      <c r="G104" s="164">
        <f t="shared" si="4"/>
        <v>48651.7</v>
      </c>
      <c r="H104" s="252">
        <f>G104</f>
        <v>48651.7</v>
      </c>
    </row>
    <row r="105" spans="1:12" ht="16.5" thickBot="1" x14ac:dyDescent="0.3">
      <c r="F105" s="30"/>
      <c r="G105" s="268"/>
      <c r="H105" s="268"/>
    </row>
    <row r="106" spans="1:12" ht="16.5" thickBot="1" x14ac:dyDescent="0.3">
      <c r="A106" s="26"/>
      <c r="B106" s="27"/>
      <c r="C106" s="28" t="s">
        <v>126</v>
      </c>
      <c r="D106" s="172">
        <f t="shared" ref="D106:H106" si="5">SUM(D102:D104)</f>
        <v>63593.5</v>
      </c>
      <c r="E106" s="172">
        <f t="shared" si="5"/>
        <v>107942.39999999999</v>
      </c>
      <c r="F106" s="34">
        <f t="shared" si="5"/>
        <v>101785207.55</v>
      </c>
      <c r="G106" s="269">
        <f t="shared" si="5"/>
        <v>66403</v>
      </c>
      <c r="H106" s="270">
        <f t="shared" si="5"/>
        <v>66403</v>
      </c>
    </row>
    <row r="107" spans="1:12" s="6" customFormat="1" ht="12.75" x14ac:dyDescent="0.2">
      <c r="A107" s="314" t="s">
        <v>408</v>
      </c>
      <c r="B107" s="315"/>
      <c r="C107" s="315"/>
      <c r="D107" s="315"/>
      <c r="E107" s="315"/>
      <c r="F107" s="315"/>
      <c r="G107" s="315"/>
      <c r="H107" s="158"/>
      <c r="I107" s="4"/>
      <c r="J107" s="62"/>
      <c r="K107" s="62"/>
      <c r="L107" s="62"/>
    </row>
    <row r="108" spans="1:12" s="6" customFormat="1" ht="24.75" customHeight="1" x14ac:dyDescent="0.2">
      <c r="A108" s="316"/>
      <c r="B108" s="316"/>
      <c r="C108" s="316"/>
      <c r="D108" s="316"/>
      <c r="E108" s="316"/>
      <c r="F108" s="316"/>
      <c r="G108" s="316"/>
      <c r="H108" s="158"/>
      <c r="I108" s="4"/>
      <c r="J108" s="62"/>
      <c r="K108" s="62"/>
      <c r="L108" s="62"/>
    </row>
    <row r="109" spans="1:12" s="6" customFormat="1" ht="12.75" customHeight="1" x14ac:dyDescent="0.2">
      <c r="A109" s="316"/>
      <c r="B109" s="316"/>
      <c r="C109" s="316"/>
      <c r="D109" s="316"/>
      <c r="E109" s="316"/>
      <c r="F109" s="316"/>
      <c r="G109" s="316"/>
      <c r="H109" s="158"/>
      <c r="I109" s="4"/>
      <c r="J109" s="62"/>
      <c r="K109" s="62"/>
      <c r="L109" s="62"/>
    </row>
    <row r="110" spans="1:12" s="6" customFormat="1" ht="12.75" customHeight="1" x14ac:dyDescent="0.2">
      <c r="A110" s="316"/>
      <c r="B110" s="316"/>
      <c r="C110" s="316"/>
      <c r="D110" s="316"/>
      <c r="E110" s="316"/>
      <c r="F110" s="316"/>
      <c r="G110" s="316"/>
      <c r="H110" s="158"/>
      <c r="I110" s="4"/>
      <c r="J110" s="62"/>
      <c r="K110" s="62"/>
      <c r="L110" s="62"/>
    </row>
    <row r="111" spans="1:12" s="6" customFormat="1" ht="12" customHeight="1" x14ac:dyDescent="0.2">
      <c r="A111" s="316"/>
      <c r="B111" s="316"/>
      <c r="C111" s="316"/>
      <c r="D111" s="316"/>
      <c r="E111" s="316"/>
      <c r="F111" s="316"/>
      <c r="G111" s="316"/>
      <c r="H111" s="158"/>
      <c r="I111" s="4"/>
      <c r="J111" s="62"/>
      <c r="K111" s="62"/>
      <c r="L111" s="62"/>
    </row>
    <row r="112" spans="1:12" s="6" customFormat="1" ht="3.75" hidden="1" customHeight="1" x14ac:dyDescent="0.2">
      <c r="A112" s="316"/>
      <c r="B112" s="316"/>
      <c r="C112" s="316"/>
      <c r="D112" s="316"/>
      <c r="E112" s="316"/>
      <c r="F112" s="316"/>
      <c r="G112" s="316"/>
      <c r="H112" s="158"/>
      <c r="I112" s="4"/>
      <c r="J112" s="62"/>
      <c r="K112" s="62"/>
      <c r="L112" s="62"/>
    </row>
    <row r="113" spans="1:12" s="6" customFormat="1" ht="12.75" customHeight="1" x14ac:dyDescent="0.2">
      <c r="A113" s="302"/>
      <c r="B113" s="302"/>
      <c r="C113" s="302"/>
      <c r="D113" s="173"/>
      <c r="E113" s="173"/>
      <c r="F113" s="302"/>
      <c r="G113" s="173"/>
      <c r="H113" s="173"/>
      <c r="I113" s="4"/>
      <c r="J113" s="62"/>
      <c r="K113" s="62"/>
      <c r="L113" s="62"/>
    </row>
    <row r="114" spans="1:12" s="6" customFormat="1" ht="12.75" customHeight="1" x14ac:dyDescent="0.2">
      <c r="A114" s="302"/>
      <c r="B114" s="302"/>
      <c r="C114" s="302"/>
      <c r="D114" s="173"/>
      <c r="E114" s="173"/>
      <c r="F114" s="302"/>
      <c r="G114" s="173"/>
      <c r="H114" s="173"/>
      <c r="I114" s="4"/>
      <c r="J114" s="62"/>
      <c r="K114" s="62"/>
      <c r="L114" s="62"/>
    </row>
    <row r="115" spans="1:12" s="6" customFormat="1" ht="14.25" x14ac:dyDescent="0.2">
      <c r="A115" s="302"/>
      <c r="B115" s="302"/>
      <c r="C115" s="302"/>
      <c r="D115" s="173"/>
      <c r="E115" s="173"/>
      <c r="F115" s="302"/>
      <c r="G115" s="173"/>
      <c r="H115" s="173"/>
      <c r="I115" s="4"/>
      <c r="J115" s="62"/>
      <c r="K115" s="62"/>
      <c r="L115" s="62"/>
    </row>
    <row r="116" spans="1:12" s="6" customFormat="1" ht="14.25" x14ac:dyDescent="0.2">
      <c r="A116" s="317"/>
      <c r="B116" s="318"/>
      <c r="C116" s="318"/>
      <c r="D116" s="318"/>
      <c r="E116" s="318"/>
      <c r="F116" s="318"/>
      <c r="G116" s="271"/>
      <c r="H116" s="271"/>
      <c r="I116" s="4"/>
      <c r="J116" s="62"/>
      <c r="K116" s="62"/>
      <c r="L116" s="62"/>
    </row>
    <row r="117" spans="1:12" s="6" customFormat="1" x14ac:dyDescent="0.25">
      <c r="A117" s="306" t="s">
        <v>410</v>
      </c>
      <c r="B117" s="307"/>
      <c r="C117" s="307"/>
      <c r="D117" s="307"/>
      <c r="E117" s="307"/>
      <c r="F117" s="307"/>
      <c r="G117" s="307"/>
      <c r="H117" s="307"/>
      <c r="I117" s="4"/>
      <c r="J117" s="62"/>
      <c r="K117" s="62"/>
      <c r="L117" s="62"/>
    </row>
    <row r="118" spans="1:12" ht="15.75" x14ac:dyDescent="0.25">
      <c r="A118" s="205"/>
      <c r="B118" s="205"/>
      <c r="C118" s="206"/>
      <c r="D118" s="272"/>
      <c r="E118" s="272"/>
      <c r="F118" s="206"/>
      <c r="G118" s="272"/>
      <c r="H118" s="272"/>
    </row>
    <row r="119" spans="1:12" ht="15.75" x14ac:dyDescent="0.25">
      <c r="A119" s="205"/>
      <c r="B119" s="205"/>
      <c r="C119" s="306" t="s">
        <v>411</v>
      </c>
      <c r="D119" s="306"/>
      <c r="E119" s="306"/>
      <c r="F119" s="306"/>
      <c r="G119" s="273"/>
      <c r="H119" s="273"/>
    </row>
    <row r="120" spans="1:12" x14ac:dyDescent="0.2">
      <c r="A120" s="205"/>
      <c r="B120" s="205"/>
      <c r="C120" s="308" t="s">
        <v>412</v>
      </c>
      <c r="D120" s="308"/>
      <c r="E120" s="308"/>
      <c r="F120" s="308"/>
      <c r="G120" s="274"/>
      <c r="H120" s="274"/>
    </row>
    <row r="121" spans="1:12" s="13" customFormat="1" x14ac:dyDescent="0.2">
      <c r="A121" s="205"/>
      <c r="B121" s="205"/>
      <c r="C121" s="207"/>
      <c r="D121" s="278"/>
      <c r="E121" s="278"/>
      <c r="F121" s="208"/>
      <c r="G121" s="275"/>
      <c r="H121" s="275"/>
      <c r="I121" s="4"/>
      <c r="J121" s="63"/>
      <c r="K121" s="63"/>
      <c r="L121" s="63"/>
    </row>
    <row r="122" spans="1:12" s="13" customFormat="1" ht="15.75" x14ac:dyDescent="0.25">
      <c r="A122" s="205"/>
      <c r="B122" s="205"/>
      <c r="C122" s="309" t="s">
        <v>338</v>
      </c>
      <c r="D122" s="309"/>
      <c r="E122" s="309"/>
      <c r="F122" s="309"/>
      <c r="G122" s="276"/>
      <c r="H122" s="276"/>
      <c r="I122" s="4"/>
      <c r="J122" s="63"/>
      <c r="K122" s="63"/>
      <c r="L122" s="63"/>
    </row>
  </sheetData>
  <mergeCells count="10">
    <mergeCell ref="A117:H117"/>
    <mergeCell ref="C119:F119"/>
    <mergeCell ref="C120:F120"/>
    <mergeCell ref="C122:F122"/>
    <mergeCell ref="A1:H1"/>
    <mergeCell ref="A2:G2"/>
    <mergeCell ref="A3:G3"/>
    <mergeCell ref="B4:F4"/>
    <mergeCell ref="A107:G112"/>
    <mergeCell ref="A116:F116"/>
  </mergeCells>
  <hyperlinks>
    <hyperlink ref="C120" r:id="rId1" display="http://www.praha-kunratice.cz/" xr:uid="{00000000-0004-0000-0000-000000000000}"/>
  </hyperlinks>
  <pageMargins left="0.7" right="0.7" top="0.78740157499999996" bottom="0.78740157499999996" header="0.3" footer="0.3"/>
  <pageSetup paperSize="9" scale="80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045"/>
  <sheetViews>
    <sheetView tabSelected="1" topLeftCell="A411" zoomScaleNormal="100" workbookViewId="0">
      <selection activeCell="C425" sqref="C425"/>
    </sheetView>
  </sheetViews>
  <sheetFormatPr defaultRowHeight="15" x14ac:dyDescent="0.2"/>
  <cols>
    <col min="1" max="1" width="8.7109375" style="300" customWidth="1"/>
    <col min="2" max="2" width="9.140625" style="300" customWidth="1"/>
    <col min="3" max="3" width="72.140625" style="16" customWidth="1"/>
    <col min="4" max="5" width="14" style="171" customWidth="1"/>
    <col min="6" max="6" width="17.28515625" style="15" customWidth="1"/>
    <col min="7" max="8" width="15.7109375" style="246" customWidth="1"/>
    <col min="9" max="9" width="17.140625" style="10" bestFit="1" customWidth="1"/>
    <col min="10" max="10" width="15.28515625" style="10" customWidth="1"/>
    <col min="11" max="11" width="9.140625" style="9"/>
  </cols>
  <sheetData>
    <row r="1" spans="1:11" x14ac:dyDescent="0.2">
      <c r="A1" s="310" t="s">
        <v>405</v>
      </c>
      <c r="B1" s="319"/>
      <c r="C1" s="319"/>
      <c r="D1" s="319"/>
      <c r="E1" s="319"/>
      <c r="F1" s="319"/>
      <c r="G1" s="319"/>
      <c r="H1" s="319"/>
    </row>
    <row r="2" spans="1:11" ht="18" x14ac:dyDescent="0.25">
      <c r="A2" s="311" t="s">
        <v>85</v>
      </c>
      <c r="B2" s="311"/>
      <c r="C2" s="311"/>
      <c r="D2" s="311"/>
      <c r="E2" s="311"/>
      <c r="F2" s="311"/>
      <c r="G2" s="311"/>
      <c r="H2" s="229"/>
    </row>
    <row r="3" spans="1:11" ht="18" x14ac:dyDescent="0.25">
      <c r="A3" s="301"/>
      <c r="B3" s="312" t="s">
        <v>349</v>
      </c>
      <c r="C3" s="312"/>
      <c r="D3" s="312"/>
      <c r="E3" s="312"/>
      <c r="F3" s="312"/>
      <c r="G3" s="312"/>
      <c r="H3" s="230"/>
    </row>
    <row r="4" spans="1:11" x14ac:dyDescent="0.2">
      <c r="A4" s="320"/>
      <c r="B4" s="313"/>
      <c r="C4" s="313"/>
      <c r="D4" s="313"/>
      <c r="E4" s="313"/>
      <c r="F4" s="313"/>
      <c r="G4" s="313"/>
      <c r="H4" s="313"/>
    </row>
    <row r="5" spans="1:11" ht="15.75" thickBot="1" x14ac:dyDescent="0.25">
      <c r="A5" s="35"/>
      <c r="B5" s="35"/>
      <c r="C5" s="18"/>
      <c r="D5" s="160"/>
      <c r="E5" s="160"/>
      <c r="F5" s="177"/>
      <c r="G5" s="231"/>
      <c r="H5" s="231"/>
    </row>
    <row r="6" spans="1:11" s="1" customFormat="1" ht="15.75" x14ac:dyDescent="0.25">
      <c r="A6" s="19" t="s">
        <v>0</v>
      </c>
      <c r="B6" s="20" t="s">
        <v>1</v>
      </c>
      <c r="C6" s="21" t="s">
        <v>37</v>
      </c>
      <c r="D6" s="178" t="s">
        <v>239</v>
      </c>
      <c r="E6" s="178" t="s">
        <v>240</v>
      </c>
      <c r="F6" s="92" t="s">
        <v>152</v>
      </c>
      <c r="G6" s="232" t="s">
        <v>345</v>
      </c>
      <c r="H6" s="233" t="s">
        <v>345</v>
      </c>
      <c r="I6" s="109"/>
      <c r="J6" s="109"/>
      <c r="K6" s="299"/>
    </row>
    <row r="7" spans="1:11" ht="16.5" thickBot="1" x14ac:dyDescent="0.3">
      <c r="A7" s="94"/>
      <c r="B7" s="95"/>
      <c r="C7" s="96" t="s">
        <v>2</v>
      </c>
      <c r="D7" s="185" t="s">
        <v>4</v>
      </c>
      <c r="E7" s="185" t="s">
        <v>4</v>
      </c>
      <c r="F7" s="93" t="s">
        <v>344</v>
      </c>
      <c r="G7" s="234" t="s">
        <v>4</v>
      </c>
      <c r="H7" s="235" t="s">
        <v>4</v>
      </c>
    </row>
    <row r="8" spans="1:11" x14ac:dyDescent="0.2">
      <c r="A8" s="72">
        <v>2212</v>
      </c>
      <c r="B8" s="75">
        <v>5021</v>
      </c>
      <c r="C8" s="216" t="s">
        <v>19</v>
      </c>
      <c r="D8" s="186">
        <v>213</v>
      </c>
      <c r="E8" s="217">
        <v>213</v>
      </c>
      <c r="F8" s="209">
        <v>98170</v>
      </c>
      <c r="G8" s="236">
        <v>213</v>
      </c>
      <c r="H8" s="237"/>
    </row>
    <row r="9" spans="1:11" x14ac:dyDescent="0.2">
      <c r="A9" s="76">
        <v>2212</v>
      </c>
      <c r="B9" s="77">
        <v>5031</v>
      </c>
      <c r="C9" s="74" t="s">
        <v>265</v>
      </c>
      <c r="D9" s="179">
        <v>40</v>
      </c>
      <c r="E9" s="188">
        <v>40</v>
      </c>
      <c r="F9" s="156">
        <v>21039</v>
      </c>
      <c r="G9" s="236">
        <v>40</v>
      </c>
      <c r="H9" s="237"/>
    </row>
    <row r="10" spans="1:11" x14ac:dyDescent="0.2">
      <c r="A10" s="76">
        <v>2212</v>
      </c>
      <c r="B10" s="77">
        <v>5032</v>
      </c>
      <c r="C10" s="74" t="s">
        <v>38</v>
      </c>
      <c r="D10" s="179">
        <v>15</v>
      </c>
      <c r="E10" s="188">
        <v>15</v>
      </c>
      <c r="F10" s="156">
        <v>7630</v>
      </c>
      <c r="G10" s="236">
        <v>15</v>
      </c>
      <c r="H10" s="237"/>
    </row>
    <row r="11" spans="1:11" x14ac:dyDescent="0.2">
      <c r="A11" s="76">
        <v>2212</v>
      </c>
      <c r="B11" s="77">
        <v>5132</v>
      </c>
      <c r="C11" s="74" t="s">
        <v>209</v>
      </c>
      <c r="D11" s="179">
        <v>3</v>
      </c>
      <c r="E11" s="188">
        <v>3</v>
      </c>
      <c r="F11" s="156">
        <v>0</v>
      </c>
      <c r="G11" s="236">
        <v>3</v>
      </c>
      <c r="H11" s="237"/>
    </row>
    <row r="12" spans="1:11" ht="30" x14ac:dyDescent="0.2">
      <c r="A12" s="76">
        <v>2212</v>
      </c>
      <c r="B12" s="77">
        <v>5137</v>
      </c>
      <c r="C12" s="74" t="s">
        <v>223</v>
      </c>
      <c r="D12" s="179">
        <v>30</v>
      </c>
      <c r="E12" s="188">
        <v>30</v>
      </c>
      <c r="F12" s="156">
        <v>23991.69</v>
      </c>
      <c r="G12" s="236">
        <v>30</v>
      </c>
      <c r="H12" s="237"/>
    </row>
    <row r="13" spans="1:11" ht="30" x14ac:dyDescent="0.2">
      <c r="A13" s="76">
        <v>2212</v>
      </c>
      <c r="B13" s="77">
        <v>5139</v>
      </c>
      <c r="C13" s="74" t="s">
        <v>159</v>
      </c>
      <c r="D13" s="179">
        <v>100</v>
      </c>
      <c r="E13" s="188">
        <v>100</v>
      </c>
      <c r="F13" s="156">
        <v>17212</v>
      </c>
      <c r="G13" s="236">
        <v>100</v>
      </c>
      <c r="H13" s="237"/>
    </row>
    <row r="14" spans="1:11" ht="30" x14ac:dyDescent="0.2">
      <c r="A14" s="76">
        <v>2212</v>
      </c>
      <c r="B14" s="77">
        <v>5154</v>
      </c>
      <c r="C14" s="74" t="s">
        <v>177</v>
      </c>
      <c r="D14" s="179">
        <v>35</v>
      </c>
      <c r="E14" s="188">
        <v>35</v>
      </c>
      <c r="F14" s="156">
        <v>6138.83</v>
      </c>
      <c r="G14" s="236">
        <v>20</v>
      </c>
      <c r="H14" s="237"/>
    </row>
    <row r="15" spans="1:11" x14ac:dyDescent="0.2">
      <c r="A15" s="76">
        <v>2212</v>
      </c>
      <c r="B15" s="77">
        <v>5156</v>
      </c>
      <c r="C15" s="74" t="s">
        <v>23</v>
      </c>
      <c r="D15" s="179">
        <v>8</v>
      </c>
      <c r="E15" s="188">
        <v>8</v>
      </c>
      <c r="F15" s="156">
        <v>6038.6</v>
      </c>
      <c r="G15" s="236">
        <v>10</v>
      </c>
      <c r="H15" s="237"/>
    </row>
    <row r="16" spans="1:11" x14ac:dyDescent="0.2">
      <c r="A16" s="76">
        <v>2212</v>
      </c>
      <c r="B16" s="77">
        <v>5164</v>
      </c>
      <c r="C16" s="74" t="s">
        <v>134</v>
      </c>
      <c r="D16" s="179">
        <v>11</v>
      </c>
      <c r="E16" s="188">
        <v>11</v>
      </c>
      <c r="F16" s="156">
        <v>502.15</v>
      </c>
      <c r="G16" s="236">
        <v>11</v>
      </c>
      <c r="H16" s="237"/>
    </row>
    <row r="17" spans="1:10" ht="30" x14ac:dyDescent="0.2">
      <c r="A17" s="76">
        <v>2212</v>
      </c>
      <c r="B17" s="77">
        <v>5169</v>
      </c>
      <c r="C17" s="74" t="s">
        <v>148</v>
      </c>
      <c r="D17" s="179">
        <v>1500</v>
      </c>
      <c r="E17" s="188">
        <v>1100</v>
      </c>
      <c r="F17" s="156">
        <v>831833.28</v>
      </c>
      <c r="G17" s="236">
        <v>1500</v>
      </c>
      <c r="H17" s="237"/>
    </row>
    <row r="18" spans="1:10" ht="60" x14ac:dyDescent="0.2">
      <c r="A18" s="76">
        <v>2212</v>
      </c>
      <c r="B18" s="77">
        <v>5169</v>
      </c>
      <c r="C18" s="74" t="s">
        <v>172</v>
      </c>
      <c r="D18" s="179">
        <v>150</v>
      </c>
      <c r="E18" s="188">
        <v>150</v>
      </c>
      <c r="F18" s="156">
        <v>159702.35</v>
      </c>
      <c r="G18" s="236">
        <v>150</v>
      </c>
      <c r="H18" s="237"/>
    </row>
    <row r="19" spans="1:10" s="9" customFormat="1" ht="60" x14ac:dyDescent="0.2">
      <c r="A19" s="76">
        <v>2212</v>
      </c>
      <c r="B19" s="77">
        <v>5169</v>
      </c>
      <c r="C19" s="74" t="s">
        <v>178</v>
      </c>
      <c r="D19" s="179">
        <v>500</v>
      </c>
      <c r="E19" s="188">
        <v>500</v>
      </c>
      <c r="F19" s="156">
        <v>436162.65</v>
      </c>
      <c r="G19" s="236">
        <v>500</v>
      </c>
      <c r="H19" s="237"/>
      <c r="I19" s="10"/>
      <c r="J19" s="10"/>
    </row>
    <row r="20" spans="1:10" s="9" customFormat="1" ht="30" x14ac:dyDescent="0.2">
      <c r="A20" s="76">
        <v>2212</v>
      </c>
      <c r="B20" s="77">
        <v>5169</v>
      </c>
      <c r="C20" s="74" t="s">
        <v>155</v>
      </c>
      <c r="D20" s="179">
        <v>100</v>
      </c>
      <c r="E20" s="188">
        <v>100</v>
      </c>
      <c r="F20" s="156">
        <v>0</v>
      </c>
      <c r="G20" s="236">
        <v>100</v>
      </c>
      <c r="H20" s="237"/>
      <c r="I20" s="10"/>
      <c r="J20" s="10"/>
    </row>
    <row r="21" spans="1:10" s="9" customFormat="1" ht="30" x14ac:dyDescent="0.2">
      <c r="A21" s="76">
        <v>2212</v>
      </c>
      <c r="B21" s="77">
        <v>5169</v>
      </c>
      <c r="C21" s="74" t="s">
        <v>361</v>
      </c>
      <c r="D21" s="179">
        <v>100</v>
      </c>
      <c r="E21" s="188">
        <v>100</v>
      </c>
      <c r="F21" s="156">
        <v>277580.05</v>
      </c>
      <c r="G21" s="236">
        <v>100</v>
      </c>
      <c r="H21" s="237"/>
      <c r="I21" s="10"/>
      <c r="J21" s="10"/>
    </row>
    <row r="22" spans="1:10" s="9" customFormat="1" ht="31.5" x14ac:dyDescent="0.25">
      <c r="A22" s="78"/>
      <c r="B22" s="79"/>
      <c r="C22" s="218" t="s">
        <v>356</v>
      </c>
      <c r="D22" s="121"/>
      <c r="E22" s="117"/>
      <c r="F22" s="104"/>
      <c r="G22" s="236"/>
      <c r="H22" s="237"/>
      <c r="I22" s="10"/>
      <c r="J22" s="10"/>
    </row>
    <row r="23" spans="1:10" s="9" customFormat="1" ht="15.75" x14ac:dyDescent="0.25">
      <c r="A23" s="78"/>
      <c r="B23" s="79"/>
      <c r="C23" s="106" t="s">
        <v>357</v>
      </c>
      <c r="D23" s="121"/>
      <c r="E23" s="117"/>
      <c r="F23" s="104"/>
      <c r="G23" s="236"/>
      <c r="H23" s="237"/>
      <c r="I23" s="10"/>
      <c r="J23" s="10"/>
    </row>
    <row r="24" spans="1:10" s="9" customFormat="1" x14ac:dyDescent="0.2">
      <c r="A24" s="76">
        <v>2212</v>
      </c>
      <c r="B24" s="77">
        <v>5171</v>
      </c>
      <c r="C24" s="74" t="s">
        <v>175</v>
      </c>
      <c r="D24" s="121">
        <v>500</v>
      </c>
      <c r="E24" s="117">
        <v>700</v>
      </c>
      <c r="F24" s="103">
        <v>590553.16</v>
      </c>
      <c r="G24" s="236">
        <v>550</v>
      </c>
      <c r="H24" s="237"/>
      <c r="I24" s="10"/>
      <c r="J24" s="10"/>
    </row>
    <row r="25" spans="1:10" s="9" customFormat="1" x14ac:dyDescent="0.2">
      <c r="A25" s="76"/>
      <c r="B25" s="77"/>
      <c r="C25" s="74" t="s">
        <v>117</v>
      </c>
      <c r="D25" s="179">
        <v>250</v>
      </c>
      <c r="E25" s="188">
        <v>170</v>
      </c>
      <c r="F25" s="156">
        <v>23474</v>
      </c>
      <c r="G25" s="236">
        <v>250</v>
      </c>
      <c r="H25" s="237"/>
      <c r="I25" s="10"/>
      <c r="J25" s="10"/>
    </row>
    <row r="26" spans="1:10" s="9" customFormat="1" x14ac:dyDescent="0.2">
      <c r="A26" s="76"/>
      <c r="B26" s="77"/>
      <c r="C26" s="74" t="s">
        <v>363</v>
      </c>
      <c r="D26" s="179">
        <v>0</v>
      </c>
      <c r="E26" s="188">
        <v>280</v>
      </c>
      <c r="F26" s="156">
        <v>279667.28999999998</v>
      </c>
      <c r="G26" s="236">
        <v>0</v>
      </c>
      <c r="H26" s="237"/>
      <c r="I26" s="10"/>
      <c r="J26" s="10"/>
    </row>
    <row r="27" spans="1:10" s="9" customFormat="1" ht="45" x14ac:dyDescent="0.2">
      <c r="A27" s="76"/>
      <c r="B27" s="77"/>
      <c r="C27" s="74" t="s">
        <v>323</v>
      </c>
      <c r="D27" s="179">
        <v>150</v>
      </c>
      <c r="E27" s="188">
        <v>150</v>
      </c>
      <c r="F27" s="156">
        <v>129927.95</v>
      </c>
      <c r="G27" s="236">
        <v>150</v>
      </c>
      <c r="H27" s="237"/>
      <c r="I27" s="10"/>
      <c r="J27" s="10"/>
    </row>
    <row r="28" spans="1:10" s="9" customFormat="1" x14ac:dyDescent="0.2">
      <c r="A28" s="76"/>
      <c r="B28" s="77"/>
      <c r="C28" s="74" t="s">
        <v>179</v>
      </c>
      <c r="D28" s="179">
        <v>50</v>
      </c>
      <c r="E28" s="188">
        <v>50</v>
      </c>
      <c r="F28" s="156">
        <v>16698</v>
      </c>
      <c r="G28" s="236">
        <v>50</v>
      </c>
      <c r="H28" s="237"/>
      <c r="I28" s="10"/>
      <c r="J28" s="10"/>
    </row>
    <row r="29" spans="1:10" s="9" customFormat="1" ht="30" x14ac:dyDescent="0.2">
      <c r="A29" s="76"/>
      <c r="B29" s="77"/>
      <c r="C29" s="74" t="s">
        <v>362</v>
      </c>
      <c r="D29" s="179">
        <v>200</v>
      </c>
      <c r="E29" s="188">
        <v>200</v>
      </c>
      <c r="F29" s="156">
        <v>254886.5</v>
      </c>
      <c r="G29" s="236">
        <v>0</v>
      </c>
      <c r="H29" s="237"/>
      <c r="I29" s="10"/>
      <c r="J29" s="10"/>
    </row>
    <row r="30" spans="1:10" s="9" customFormat="1" ht="31.5" x14ac:dyDescent="0.25">
      <c r="A30" s="78"/>
      <c r="B30" s="79"/>
      <c r="C30" s="218" t="s">
        <v>360</v>
      </c>
      <c r="D30" s="121"/>
      <c r="E30" s="117"/>
      <c r="F30" s="104"/>
      <c r="G30" s="236"/>
      <c r="H30" s="237"/>
      <c r="I30" s="10"/>
      <c r="J30" s="10"/>
    </row>
    <row r="31" spans="1:10" s="9" customFormat="1" ht="15.75" x14ac:dyDescent="0.25">
      <c r="A31" s="78"/>
      <c r="B31" s="79"/>
      <c r="C31" s="106" t="s">
        <v>402</v>
      </c>
      <c r="D31" s="121"/>
      <c r="E31" s="117"/>
      <c r="F31" s="104"/>
      <c r="G31" s="236"/>
      <c r="H31" s="237"/>
      <c r="I31" s="10"/>
      <c r="J31" s="10"/>
    </row>
    <row r="32" spans="1:10" s="9" customFormat="1" x14ac:dyDescent="0.2">
      <c r="A32" s="76">
        <v>2212</v>
      </c>
      <c r="B32" s="77">
        <v>5365</v>
      </c>
      <c r="C32" s="84" t="s">
        <v>156</v>
      </c>
      <c r="D32" s="121">
        <v>6</v>
      </c>
      <c r="E32" s="117">
        <v>6</v>
      </c>
      <c r="F32" s="104">
        <v>0</v>
      </c>
      <c r="G32" s="236">
        <v>6</v>
      </c>
      <c r="H32" s="237"/>
      <c r="I32" s="10"/>
      <c r="J32" s="10"/>
    </row>
    <row r="33" spans="1:10" s="9" customFormat="1" ht="15.75" x14ac:dyDescent="0.25">
      <c r="A33" s="76"/>
      <c r="B33" s="77"/>
      <c r="C33" s="85" t="s">
        <v>135</v>
      </c>
      <c r="D33" s="121"/>
      <c r="E33" s="117"/>
      <c r="F33" s="104"/>
      <c r="G33" s="238"/>
      <c r="H33" s="237"/>
      <c r="I33" s="10"/>
      <c r="J33" s="10"/>
    </row>
    <row r="34" spans="1:10" s="9" customFormat="1" ht="15.75" x14ac:dyDescent="0.25">
      <c r="A34" s="76">
        <v>2212</v>
      </c>
      <c r="B34" s="77">
        <v>6121</v>
      </c>
      <c r="C34" s="85" t="s">
        <v>136</v>
      </c>
      <c r="D34" s="121"/>
      <c r="E34" s="117"/>
      <c r="F34" s="104"/>
      <c r="G34" s="238"/>
      <c r="H34" s="237"/>
      <c r="I34" s="10"/>
      <c r="J34" s="10"/>
    </row>
    <row r="35" spans="1:10" s="10" customFormat="1" ht="30" x14ac:dyDescent="0.2">
      <c r="A35" s="76"/>
      <c r="B35" s="77"/>
      <c r="C35" s="134" t="s">
        <v>359</v>
      </c>
      <c r="D35" s="187">
        <v>10000</v>
      </c>
      <c r="E35" s="219">
        <v>10000</v>
      </c>
      <c r="F35" s="220">
        <f>11228.8+102850+1000+2478170.59</f>
        <v>2593249.3899999997</v>
      </c>
      <c r="G35" s="239">
        <v>13500</v>
      </c>
      <c r="H35" s="240"/>
      <c r="I35" s="298"/>
    </row>
    <row r="36" spans="1:10" s="10" customFormat="1" x14ac:dyDescent="0.2">
      <c r="A36" s="76"/>
      <c r="B36" s="77"/>
      <c r="C36" s="134" t="s">
        <v>254</v>
      </c>
      <c r="D36" s="221">
        <v>0</v>
      </c>
      <c r="E36" s="222">
        <v>5000</v>
      </c>
      <c r="F36" s="223">
        <f>150744.51+2541156.4</f>
        <v>2691900.91</v>
      </c>
      <c r="G36" s="239">
        <v>0</v>
      </c>
      <c r="H36" s="240"/>
    </row>
    <row r="37" spans="1:10" s="10" customFormat="1" ht="30" x14ac:dyDescent="0.2">
      <c r="A37" s="76"/>
      <c r="B37" s="77"/>
      <c r="C37" s="134" t="s">
        <v>211</v>
      </c>
      <c r="D37" s="221">
        <v>1650</v>
      </c>
      <c r="E37" s="222">
        <v>1650</v>
      </c>
      <c r="F37" s="223">
        <v>0</v>
      </c>
      <c r="G37" s="239">
        <v>1040</v>
      </c>
      <c r="H37" s="240"/>
    </row>
    <row r="38" spans="1:10" s="10" customFormat="1" ht="30" x14ac:dyDescent="0.2">
      <c r="A38" s="76"/>
      <c r="B38" s="77"/>
      <c r="C38" s="134" t="s">
        <v>255</v>
      </c>
      <c r="D38" s="221">
        <v>0</v>
      </c>
      <c r="E38" s="222">
        <v>1650</v>
      </c>
      <c r="F38" s="223">
        <v>0</v>
      </c>
      <c r="G38" s="239">
        <v>0</v>
      </c>
      <c r="H38" s="240"/>
    </row>
    <row r="39" spans="1:10" s="10" customFormat="1" ht="45.75" x14ac:dyDescent="0.2">
      <c r="A39" s="76"/>
      <c r="B39" s="77"/>
      <c r="C39" s="134" t="s">
        <v>224</v>
      </c>
      <c r="D39" s="221">
        <v>50</v>
      </c>
      <c r="E39" s="222">
        <v>50</v>
      </c>
      <c r="F39" s="223">
        <v>66800</v>
      </c>
      <c r="G39" s="243">
        <v>0</v>
      </c>
      <c r="H39" s="244"/>
    </row>
    <row r="40" spans="1:10" s="10" customFormat="1" ht="15.75" x14ac:dyDescent="0.25">
      <c r="A40" s="76">
        <v>2212</v>
      </c>
      <c r="B40" s="77">
        <v>6121</v>
      </c>
      <c r="C40" s="85" t="s">
        <v>157</v>
      </c>
      <c r="D40" s="121"/>
      <c r="E40" s="117"/>
      <c r="F40" s="104"/>
      <c r="G40" s="238"/>
      <c r="H40" s="237"/>
    </row>
    <row r="41" spans="1:10" s="10" customFormat="1" ht="30" x14ac:dyDescent="0.2">
      <c r="A41" s="76"/>
      <c r="B41" s="77"/>
      <c r="C41" s="134" t="s">
        <v>190</v>
      </c>
      <c r="D41" s="187">
        <v>5000</v>
      </c>
      <c r="E41" s="219">
        <v>5000</v>
      </c>
      <c r="F41" s="220">
        <v>14470</v>
      </c>
      <c r="G41" s="239">
        <v>8000</v>
      </c>
      <c r="H41" s="240"/>
    </row>
    <row r="42" spans="1:10" s="10" customFormat="1" ht="15.75" x14ac:dyDescent="0.25">
      <c r="A42" s="37">
        <v>2212</v>
      </c>
      <c r="B42" s="14"/>
      <c r="C42" s="86" t="s">
        <v>8</v>
      </c>
      <c r="D42" s="105">
        <f>SUM(D8:D41)</f>
        <v>20661</v>
      </c>
      <c r="E42" s="118">
        <f>SUM(E8:E41)</f>
        <v>27311</v>
      </c>
      <c r="F42" s="107">
        <f>SUM(F8:F41)</f>
        <v>8547627.8000000007</v>
      </c>
      <c r="G42" s="241">
        <f>SUM(G8:G41)</f>
        <v>26338</v>
      </c>
      <c r="H42" s="242">
        <f>G42</f>
        <v>26338</v>
      </c>
    </row>
    <row r="43" spans="1:10" s="10" customFormat="1" x14ac:dyDescent="0.2">
      <c r="A43" s="12"/>
      <c r="B43" s="14"/>
      <c r="C43" s="87"/>
      <c r="D43" s="121"/>
      <c r="E43" s="117"/>
      <c r="F43" s="104"/>
      <c r="G43" s="236"/>
      <c r="H43" s="237"/>
    </row>
    <row r="44" spans="1:10" s="10" customFormat="1" x14ac:dyDescent="0.2">
      <c r="A44" s="12">
        <v>2310</v>
      </c>
      <c r="B44" s="14">
        <v>5171</v>
      </c>
      <c r="C44" s="87" t="s">
        <v>7</v>
      </c>
      <c r="D44" s="121">
        <v>50</v>
      </c>
      <c r="E44" s="117">
        <v>50</v>
      </c>
      <c r="F44" s="104">
        <v>0</v>
      </c>
      <c r="G44" s="236">
        <v>50</v>
      </c>
      <c r="H44" s="237"/>
    </row>
    <row r="45" spans="1:10" s="10" customFormat="1" ht="15.75" x14ac:dyDescent="0.25">
      <c r="A45" s="37">
        <v>2310</v>
      </c>
      <c r="B45" s="38"/>
      <c r="C45" s="86" t="s">
        <v>9</v>
      </c>
      <c r="D45" s="122">
        <f t="shared" ref="D45:E45" si="0">SUM(D44:D44)</f>
        <v>50</v>
      </c>
      <c r="E45" s="155">
        <f t="shared" si="0"/>
        <v>50</v>
      </c>
      <c r="F45" s="108">
        <f>SUM(F44:F44)</f>
        <v>0</v>
      </c>
      <c r="G45" s="201">
        <f t="shared" ref="G45" si="1">SUM(G44:G44)</f>
        <v>50</v>
      </c>
      <c r="H45" s="202">
        <f>G45</f>
        <v>50</v>
      </c>
    </row>
    <row r="46" spans="1:10" s="10" customFormat="1" x14ac:dyDescent="0.2">
      <c r="A46" s="12"/>
      <c r="B46" s="14"/>
      <c r="C46" s="87"/>
      <c r="D46" s="121"/>
      <c r="E46" s="117"/>
      <c r="F46" s="104"/>
      <c r="G46" s="236"/>
      <c r="H46" s="237"/>
    </row>
    <row r="47" spans="1:10" s="10" customFormat="1" x14ac:dyDescent="0.2">
      <c r="A47" s="12">
        <v>2321</v>
      </c>
      <c r="B47" s="14">
        <v>5139</v>
      </c>
      <c r="C47" s="87" t="s">
        <v>5</v>
      </c>
      <c r="D47" s="121">
        <v>10</v>
      </c>
      <c r="E47" s="117">
        <v>10</v>
      </c>
      <c r="F47" s="104">
        <v>0</v>
      </c>
      <c r="G47" s="236">
        <v>10</v>
      </c>
      <c r="H47" s="237"/>
    </row>
    <row r="48" spans="1:10" s="10" customFormat="1" x14ac:dyDescent="0.2">
      <c r="A48" s="12">
        <v>2321</v>
      </c>
      <c r="B48" s="14">
        <v>5169</v>
      </c>
      <c r="C48" s="87" t="s">
        <v>202</v>
      </c>
      <c r="D48" s="121">
        <v>25</v>
      </c>
      <c r="E48" s="117">
        <v>25</v>
      </c>
      <c r="F48" s="104">
        <v>25465</v>
      </c>
      <c r="G48" s="236">
        <v>25</v>
      </c>
      <c r="H48" s="237"/>
    </row>
    <row r="49" spans="1:10" s="9" customFormat="1" x14ac:dyDescent="0.2">
      <c r="A49" s="12">
        <v>2321</v>
      </c>
      <c r="B49" s="14">
        <v>5171</v>
      </c>
      <c r="C49" s="87" t="s">
        <v>180</v>
      </c>
      <c r="D49" s="121">
        <v>25</v>
      </c>
      <c r="E49" s="117">
        <v>25</v>
      </c>
      <c r="F49" s="104">
        <v>0</v>
      </c>
      <c r="G49" s="236">
        <v>25</v>
      </c>
      <c r="H49" s="237"/>
      <c r="I49" s="10"/>
      <c r="J49" s="10"/>
    </row>
    <row r="50" spans="1:10" s="9" customFormat="1" ht="15.75" x14ac:dyDescent="0.25">
      <c r="A50" s="37">
        <v>2321</v>
      </c>
      <c r="B50" s="38"/>
      <c r="C50" s="86" t="s">
        <v>10</v>
      </c>
      <c r="D50" s="105">
        <f>SUM(D47:D49)</f>
        <v>60</v>
      </c>
      <c r="E50" s="118">
        <f>SUM(E47:E49)</f>
        <v>60</v>
      </c>
      <c r="F50" s="107">
        <f>SUM(F47:F49)</f>
        <v>25465</v>
      </c>
      <c r="G50" s="241">
        <f>SUM(G47:G49)</f>
        <v>60</v>
      </c>
      <c r="H50" s="242">
        <f>G50</f>
        <v>60</v>
      </c>
      <c r="I50" s="10"/>
      <c r="J50" s="10"/>
    </row>
    <row r="51" spans="1:10" s="9" customFormat="1" x14ac:dyDescent="0.2">
      <c r="A51" s="12"/>
      <c r="B51" s="14"/>
      <c r="C51" s="87"/>
      <c r="D51" s="121"/>
      <c r="E51" s="117"/>
      <c r="F51" s="104"/>
      <c r="G51" s="236"/>
      <c r="H51" s="237"/>
      <c r="I51" s="10"/>
      <c r="J51" s="10"/>
    </row>
    <row r="52" spans="1:10" s="9" customFormat="1" x14ac:dyDescent="0.2">
      <c r="A52" s="12">
        <v>2334</v>
      </c>
      <c r="B52" s="73">
        <v>5139</v>
      </c>
      <c r="C52" s="87" t="s">
        <v>5</v>
      </c>
      <c r="D52" s="121">
        <v>5</v>
      </c>
      <c r="E52" s="117">
        <v>5</v>
      </c>
      <c r="F52" s="104">
        <v>515</v>
      </c>
      <c r="G52" s="236">
        <v>5</v>
      </c>
      <c r="H52" s="237"/>
      <c r="I52" s="10"/>
      <c r="J52" s="10"/>
    </row>
    <row r="53" spans="1:10" s="9" customFormat="1" ht="30" x14ac:dyDescent="0.2">
      <c r="A53" s="76">
        <v>2334</v>
      </c>
      <c r="B53" s="77">
        <v>5154</v>
      </c>
      <c r="C53" s="84" t="s">
        <v>118</v>
      </c>
      <c r="D53" s="121">
        <v>5</v>
      </c>
      <c r="E53" s="117">
        <v>5</v>
      </c>
      <c r="F53" s="104">
        <v>0</v>
      </c>
      <c r="G53" s="236">
        <v>5</v>
      </c>
      <c r="H53" s="237"/>
      <c r="I53" s="10"/>
      <c r="J53" s="10"/>
    </row>
    <row r="54" spans="1:10" s="9" customFormat="1" ht="30" x14ac:dyDescent="0.2">
      <c r="A54" s="76">
        <v>2334</v>
      </c>
      <c r="B54" s="77">
        <v>5169</v>
      </c>
      <c r="C54" s="84" t="s">
        <v>364</v>
      </c>
      <c r="D54" s="121">
        <v>5</v>
      </c>
      <c r="E54" s="117">
        <v>5</v>
      </c>
      <c r="F54" s="103">
        <v>22022</v>
      </c>
      <c r="G54" s="236">
        <v>25</v>
      </c>
      <c r="H54" s="237"/>
      <c r="I54" s="10"/>
      <c r="J54" s="10"/>
    </row>
    <row r="55" spans="1:10" s="9" customFormat="1" x14ac:dyDescent="0.2">
      <c r="A55" s="76">
        <v>2334</v>
      </c>
      <c r="B55" s="77">
        <v>5171</v>
      </c>
      <c r="C55" s="84" t="s">
        <v>83</v>
      </c>
      <c r="D55" s="121">
        <v>15</v>
      </c>
      <c r="E55" s="117">
        <v>15</v>
      </c>
      <c r="F55" s="104">
        <v>0</v>
      </c>
      <c r="G55" s="236">
        <v>15</v>
      </c>
      <c r="H55" s="237"/>
      <c r="I55" s="10"/>
      <c r="J55" s="10"/>
    </row>
    <row r="56" spans="1:10" s="9" customFormat="1" ht="36" customHeight="1" x14ac:dyDescent="0.2">
      <c r="A56" s="76"/>
      <c r="B56" s="77"/>
      <c r="C56" s="84" t="s">
        <v>227</v>
      </c>
      <c r="D56" s="121">
        <v>100</v>
      </c>
      <c r="E56" s="117">
        <v>100</v>
      </c>
      <c r="F56" s="104">
        <v>0</v>
      </c>
      <c r="G56" s="236">
        <v>100</v>
      </c>
      <c r="H56" s="237"/>
      <c r="I56" s="10"/>
      <c r="J56" s="10"/>
    </row>
    <row r="57" spans="1:10" s="9" customFormat="1" ht="27.75" customHeight="1" x14ac:dyDescent="0.2">
      <c r="A57" s="76">
        <v>2334</v>
      </c>
      <c r="B57" s="77">
        <v>6121</v>
      </c>
      <c r="C57" s="224" t="s">
        <v>253</v>
      </c>
      <c r="D57" s="187">
        <v>0</v>
      </c>
      <c r="E57" s="219">
        <v>30.3</v>
      </c>
      <c r="F57" s="220">
        <v>30250</v>
      </c>
      <c r="G57" s="243">
        <v>0</v>
      </c>
      <c r="H57" s="244"/>
      <c r="I57" s="10"/>
      <c r="J57" s="10"/>
    </row>
    <row r="58" spans="1:10" s="9" customFormat="1" ht="27.75" customHeight="1" x14ac:dyDescent="0.2">
      <c r="A58" s="76">
        <v>2334</v>
      </c>
      <c r="B58" s="77">
        <v>6121</v>
      </c>
      <c r="C58" s="224" t="s">
        <v>256</v>
      </c>
      <c r="D58" s="221">
        <v>200</v>
      </c>
      <c r="E58" s="222">
        <v>200</v>
      </c>
      <c r="F58" s="223">
        <v>0</v>
      </c>
      <c r="G58" s="297">
        <v>200</v>
      </c>
      <c r="H58" s="244"/>
      <c r="I58" s="10"/>
      <c r="J58" s="10"/>
    </row>
    <row r="59" spans="1:10" s="9" customFormat="1" ht="15.75" x14ac:dyDescent="0.25">
      <c r="A59" s="37">
        <v>2334</v>
      </c>
      <c r="B59" s="38"/>
      <c r="C59" s="86" t="s">
        <v>39</v>
      </c>
      <c r="D59" s="105">
        <f>SUM(D52:D58)</f>
        <v>330</v>
      </c>
      <c r="E59" s="105">
        <f>SUM(E52:E58)</f>
        <v>360.3</v>
      </c>
      <c r="F59" s="107">
        <f>SUM(F52:F58)</f>
        <v>52787</v>
      </c>
      <c r="G59" s="241">
        <f>SUM(G52:G58)</f>
        <v>350</v>
      </c>
      <c r="H59" s="242">
        <f>G59</f>
        <v>350</v>
      </c>
      <c r="I59" s="10"/>
      <c r="J59" s="10"/>
    </row>
    <row r="60" spans="1:10" s="9" customFormat="1" x14ac:dyDescent="0.2">
      <c r="A60" s="12"/>
      <c r="B60" s="14"/>
      <c r="C60" s="87"/>
      <c r="D60" s="121"/>
      <c r="E60" s="117"/>
      <c r="F60" s="104"/>
      <c r="G60" s="236"/>
      <c r="H60" s="237"/>
      <c r="I60" s="10"/>
      <c r="J60" s="10"/>
    </row>
    <row r="61" spans="1:10" s="9" customFormat="1" x14ac:dyDescent="0.2">
      <c r="A61" s="12">
        <v>3111</v>
      </c>
      <c r="B61" s="73">
        <v>5169</v>
      </c>
      <c r="C61" s="98" t="s">
        <v>176</v>
      </c>
      <c r="D61" s="121">
        <v>38</v>
      </c>
      <c r="E61" s="117">
        <v>38</v>
      </c>
      <c r="F61" s="103">
        <v>38115</v>
      </c>
      <c r="G61" s="236">
        <v>20</v>
      </c>
      <c r="H61" s="237"/>
      <c r="I61" s="10"/>
      <c r="J61" s="10"/>
    </row>
    <row r="62" spans="1:10" s="9" customFormat="1" x14ac:dyDescent="0.2">
      <c r="A62" s="76">
        <v>3111</v>
      </c>
      <c r="B62" s="77">
        <v>5194</v>
      </c>
      <c r="C62" s="74" t="s">
        <v>26</v>
      </c>
      <c r="D62" s="179">
        <v>8</v>
      </c>
      <c r="E62" s="188">
        <v>8</v>
      </c>
      <c r="F62" s="156">
        <v>3968</v>
      </c>
      <c r="G62" s="236">
        <v>8</v>
      </c>
      <c r="H62" s="237"/>
      <c r="I62" s="10"/>
      <c r="J62" s="10"/>
    </row>
    <row r="63" spans="1:10" s="9" customFormat="1" ht="30" x14ac:dyDescent="0.2">
      <c r="A63" s="76">
        <v>3111</v>
      </c>
      <c r="B63" s="77">
        <v>5331</v>
      </c>
      <c r="C63" s="74" t="s">
        <v>82</v>
      </c>
      <c r="D63" s="179">
        <v>1513</v>
      </c>
      <c r="E63" s="188">
        <v>1513</v>
      </c>
      <c r="F63" s="156">
        <v>1386913</v>
      </c>
      <c r="G63" s="236">
        <f>1513+60</f>
        <v>1573</v>
      </c>
      <c r="H63" s="237"/>
      <c r="I63" s="10"/>
      <c r="J63" s="10"/>
    </row>
    <row r="64" spans="1:10" s="9" customFormat="1" ht="30.75" x14ac:dyDescent="0.25">
      <c r="A64" s="76">
        <v>3111</v>
      </c>
      <c r="B64" s="77">
        <v>5336</v>
      </c>
      <c r="C64" s="74" t="s">
        <v>249</v>
      </c>
      <c r="D64" s="179">
        <v>0</v>
      </c>
      <c r="E64" s="188">
        <v>96.9</v>
      </c>
      <c r="F64" s="156">
        <v>96933</v>
      </c>
      <c r="G64" s="236">
        <v>0</v>
      </c>
      <c r="H64" s="237"/>
      <c r="I64" s="10"/>
      <c r="J64" s="10"/>
    </row>
    <row r="65" spans="1:11" s="9" customFormat="1" x14ac:dyDescent="0.2">
      <c r="A65" s="76">
        <v>3111</v>
      </c>
      <c r="B65" s="77">
        <v>5336</v>
      </c>
      <c r="C65" s="74" t="s">
        <v>250</v>
      </c>
      <c r="D65" s="179">
        <v>0</v>
      </c>
      <c r="E65" s="188">
        <v>96.9</v>
      </c>
      <c r="F65" s="156">
        <v>96933</v>
      </c>
      <c r="G65" s="236">
        <v>0</v>
      </c>
      <c r="H65" s="237"/>
      <c r="I65" s="10"/>
      <c r="J65" s="10"/>
    </row>
    <row r="66" spans="1:11" s="9" customFormat="1" x14ac:dyDescent="0.2">
      <c r="A66" s="76">
        <v>3111</v>
      </c>
      <c r="B66" s="77">
        <v>5336</v>
      </c>
      <c r="C66" s="157" t="s">
        <v>251</v>
      </c>
      <c r="D66" s="179">
        <v>0</v>
      </c>
      <c r="E66" s="188">
        <v>201.7</v>
      </c>
      <c r="F66" s="156">
        <v>201748.5</v>
      </c>
      <c r="G66" s="236">
        <v>0</v>
      </c>
      <c r="H66" s="237"/>
      <c r="I66" s="10"/>
      <c r="J66" s="10"/>
    </row>
    <row r="67" spans="1:11" s="9" customFormat="1" x14ac:dyDescent="0.2">
      <c r="A67" s="76">
        <v>3111</v>
      </c>
      <c r="B67" s="77">
        <v>5336</v>
      </c>
      <c r="C67" s="157" t="s">
        <v>252</v>
      </c>
      <c r="D67" s="179">
        <v>0</v>
      </c>
      <c r="E67" s="188">
        <v>201.7</v>
      </c>
      <c r="F67" s="156">
        <v>201748.5</v>
      </c>
      <c r="G67" s="236">
        <v>0</v>
      </c>
      <c r="H67" s="237"/>
      <c r="I67" s="10"/>
      <c r="J67" s="10"/>
    </row>
    <row r="68" spans="1:11" s="9" customFormat="1" x14ac:dyDescent="0.2">
      <c r="A68" s="76">
        <v>3111</v>
      </c>
      <c r="B68" s="77">
        <v>5336</v>
      </c>
      <c r="C68" s="157" t="s">
        <v>301</v>
      </c>
      <c r="D68" s="179">
        <v>0</v>
      </c>
      <c r="E68" s="188">
        <v>380.5</v>
      </c>
      <c r="F68" s="156">
        <v>380500</v>
      </c>
      <c r="G68" s="236">
        <v>0</v>
      </c>
      <c r="H68" s="237"/>
      <c r="I68" s="10"/>
      <c r="J68" s="10"/>
    </row>
    <row r="69" spans="1:11" s="9" customFormat="1" ht="21.75" customHeight="1" x14ac:dyDescent="0.2">
      <c r="A69" s="76">
        <v>3111</v>
      </c>
      <c r="B69" s="77">
        <v>6121</v>
      </c>
      <c r="C69" s="225" t="s">
        <v>219</v>
      </c>
      <c r="D69" s="221">
        <v>800</v>
      </c>
      <c r="E69" s="222">
        <v>0</v>
      </c>
      <c r="F69" s="223">
        <v>0</v>
      </c>
      <c r="G69" s="236">
        <v>0</v>
      </c>
      <c r="H69" s="237"/>
      <c r="I69" s="10"/>
      <c r="J69" s="10"/>
    </row>
    <row r="70" spans="1:11" s="9" customFormat="1" ht="30" x14ac:dyDescent="0.2">
      <c r="A70" s="76">
        <v>3111</v>
      </c>
      <c r="B70" s="77">
        <v>6121</v>
      </c>
      <c r="C70" s="225" t="s">
        <v>351</v>
      </c>
      <c r="D70" s="221">
        <v>0</v>
      </c>
      <c r="E70" s="222">
        <v>622.5</v>
      </c>
      <c r="F70" s="223">
        <v>622495</v>
      </c>
      <c r="G70" s="236">
        <v>0</v>
      </c>
      <c r="H70" s="237"/>
      <c r="I70" s="10"/>
      <c r="J70" s="10"/>
    </row>
    <row r="71" spans="1:11" s="9" customFormat="1" x14ac:dyDescent="0.2">
      <c r="A71" s="76"/>
      <c r="B71" s="77"/>
      <c r="C71" s="225" t="s">
        <v>352</v>
      </c>
      <c r="D71" s="221"/>
      <c r="E71" s="222"/>
      <c r="F71" s="296"/>
      <c r="G71" s="297">
        <v>700</v>
      </c>
      <c r="H71" s="237"/>
      <c r="I71" s="10"/>
      <c r="J71" s="10"/>
    </row>
    <row r="72" spans="1:11" s="9" customFormat="1" ht="15.75" x14ac:dyDescent="0.25">
      <c r="A72" s="37">
        <v>3111</v>
      </c>
      <c r="B72" s="38"/>
      <c r="C72" s="86" t="s">
        <v>86</v>
      </c>
      <c r="D72" s="122">
        <f>SUM(D61:D70)</f>
        <v>2359</v>
      </c>
      <c r="E72" s="155">
        <f>SUM(E61:E70)</f>
        <v>3159.2000000000003</v>
      </c>
      <c r="F72" s="210">
        <f>SUM(F61:F70)</f>
        <v>3029354</v>
      </c>
      <c r="G72" s="201">
        <f>SUM(G61:G71)</f>
        <v>2301</v>
      </c>
      <c r="H72" s="202">
        <f>G72</f>
        <v>2301</v>
      </c>
      <c r="I72" s="10"/>
      <c r="J72" s="10"/>
    </row>
    <row r="73" spans="1:11" ht="15.75" x14ac:dyDescent="0.25">
      <c r="A73" s="37"/>
      <c r="B73" s="38"/>
      <c r="C73" s="86"/>
      <c r="D73" s="121"/>
      <c r="E73" s="117"/>
      <c r="F73" s="108"/>
      <c r="G73" s="236"/>
      <c r="H73" s="237"/>
    </row>
    <row r="74" spans="1:11" ht="15.75" x14ac:dyDescent="0.25">
      <c r="A74" s="37">
        <v>3113</v>
      </c>
      <c r="B74" s="38"/>
      <c r="C74" s="86" t="s">
        <v>130</v>
      </c>
      <c r="D74" s="121"/>
      <c r="E74" s="117"/>
      <c r="F74" s="108"/>
      <c r="G74" s="236"/>
      <c r="H74" s="237"/>
    </row>
    <row r="75" spans="1:11" s="7" customFormat="1" x14ac:dyDescent="0.2">
      <c r="A75" s="76">
        <v>3113</v>
      </c>
      <c r="B75" s="77">
        <v>5169</v>
      </c>
      <c r="C75" s="74" t="s">
        <v>79</v>
      </c>
      <c r="D75" s="121">
        <v>50</v>
      </c>
      <c r="E75" s="117">
        <v>50</v>
      </c>
      <c r="F75" s="103">
        <v>49610</v>
      </c>
      <c r="G75" s="236">
        <v>20</v>
      </c>
      <c r="H75" s="237"/>
      <c r="I75" s="10"/>
      <c r="J75" s="10"/>
      <c r="K75" s="9"/>
    </row>
    <row r="76" spans="1:11" s="7" customFormat="1" x14ac:dyDescent="0.2">
      <c r="A76" s="76">
        <v>3113</v>
      </c>
      <c r="B76" s="77">
        <v>5171</v>
      </c>
      <c r="C76" s="74" t="s">
        <v>220</v>
      </c>
      <c r="D76" s="179">
        <v>10</v>
      </c>
      <c r="E76" s="188">
        <v>10</v>
      </c>
      <c r="F76" s="156">
        <v>0</v>
      </c>
      <c r="G76" s="236">
        <v>10</v>
      </c>
      <c r="H76" s="237"/>
      <c r="I76" s="10"/>
      <c r="J76" s="10"/>
      <c r="K76" s="9"/>
    </row>
    <row r="77" spans="1:11" s="7" customFormat="1" ht="30" x14ac:dyDescent="0.2">
      <c r="A77" s="76">
        <v>3113</v>
      </c>
      <c r="B77" s="77">
        <v>5194</v>
      </c>
      <c r="C77" s="74" t="s">
        <v>257</v>
      </c>
      <c r="D77" s="179">
        <v>50</v>
      </c>
      <c r="E77" s="188">
        <v>50</v>
      </c>
      <c r="F77" s="156">
        <v>31997</v>
      </c>
      <c r="G77" s="236">
        <v>35</v>
      </c>
      <c r="H77" s="237"/>
      <c r="I77" s="10"/>
      <c r="J77" s="10"/>
      <c r="K77" s="9"/>
    </row>
    <row r="78" spans="1:11" s="7" customFormat="1" ht="30" x14ac:dyDescent="0.2">
      <c r="A78" s="76">
        <v>3113</v>
      </c>
      <c r="B78" s="77">
        <v>5331</v>
      </c>
      <c r="C78" s="74" t="s">
        <v>163</v>
      </c>
      <c r="D78" s="179">
        <v>4980</v>
      </c>
      <c r="E78" s="188">
        <v>4980</v>
      </c>
      <c r="F78" s="156">
        <v>4565000</v>
      </c>
      <c r="G78" s="236">
        <v>4980</v>
      </c>
      <c r="H78" s="237"/>
      <c r="I78" s="10"/>
      <c r="J78" s="10"/>
      <c r="K78" s="9"/>
    </row>
    <row r="79" spans="1:11" s="7" customFormat="1" ht="30" x14ac:dyDescent="0.2">
      <c r="A79" s="76">
        <v>3113</v>
      </c>
      <c r="B79" s="77">
        <v>5331</v>
      </c>
      <c r="C79" s="74" t="s">
        <v>183</v>
      </c>
      <c r="D79" s="179">
        <v>20</v>
      </c>
      <c r="E79" s="188">
        <v>20</v>
      </c>
      <c r="F79" s="156">
        <v>0</v>
      </c>
      <c r="G79" s="236">
        <v>0</v>
      </c>
      <c r="H79" s="237"/>
      <c r="I79" s="10"/>
      <c r="J79" s="10"/>
      <c r="K79" s="9"/>
    </row>
    <row r="80" spans="1:11" s="7" customFormat="1" ht="30.75" x14ac:dyDescent="0.25">
      <c r="A80" s="76">
        <v>3113</v>
      </c>
      <c r="B80" s="77">
        <v>5336</v>
      </c>
      <c r="C80" s="74" t="s">
        <v>245</v>
      </c>
      <c r="D80" s="179">
        <v>0</v>
      </c>
      <c r="E80" s="188">
        <v>454.9</v>
      </c>
      <c r="F80" s="156">
        <v>454909.8</v>
      </c>
      <c r="G80" s="236">
        <v>0</v>
      </c>
      <c r="H80" s="237"/>
      <c r="I80" s="10"/>
      <c r="J80" s="10"/>
      <c r="K80" s="9"/>
    </row>
    <row r="81" spans="1:11" x14ac:dyDescent="0.2">
      <c r="A81" s="76"/>
      <c r="B81" s="77"/>
      <c r="C81" s="74" t="s">
        <v>246</v>
      </c>
      <c r="D81" s="179">
        <v>0</v>
      </c>
      <c r="E81" s="188">
        <v>454.9</v>
      </c>
      <c r="F81" s="156">
        <v>454909.8</v>
      </c>
      <c r="G81" s="236">
        <v>0</v>
      </c>
      <c r="H81" s="237"/>
    </row>
    <row r="82" spans="1:11" s="10" customFormat="1" x14ac:dyDescent="0.2">
      <c r="A82" s="76"/>
      <c r="B82" s="77"/>
      <c r="C82" s="157" t="s">
        <v>247</v>
      </c>
      <c r="D82" s="179">
        <v>0</v>
      </c>
      <c r="E82" s="188">
        <v>982.4</v>
      </c>
      <c r="F82" s="156">
        <v>982405</v>
      </c>
      <c r="G82" s="236">
        <v>0</v>
      </c>
      <c r="H82" s="237"/>
    </row>
    <row r="83" spans="1:11" s="10" customFormat="1" x14ac:dyDescent="0.2">
      <c r="A83" s="76">
        <v>3113</v>
      </c>
      <c r="B83" s="77">
        <v>5336</v>
      </c>
      <c r="C83" s="157" t="s">
        <v>248</v>
      </c>
      <c r="D83" s="179">
        <v>0</v>
      </c>
      <c r="E83" s="188">
        <v>982.4</v>
      </c>
      <c r="F83" s="156">
        <v>982405</v>
      </c>
      <c r="G83" s="236">
        <v>0</v>
      </c>
      <c r="H83" s="237"/>
    </row>
    <row r="84" spans="1:11" s="10" customFormat="1" x14ac:dyDescent="0.2">
      <c r="A84" s="76">
        <v>3113</v>
      </c>
      <c r="B84" s="77">
        <v>5336</v>
      </c>
      <c r="C84" s="74" t="s">
        <v>207</v>
      </c>
      <c r="D84" s="179">
        <v>0</v>
      </c>
      <c r="E84" s="188">
        <v>1145.9000000000001</v>
      </c>
      <c r="F84" s="156">
        <v>763956.88</v>
      </c>
      <c r="G84" s="236">
        <v>0</v>
      </c>
      <c r="H84" s="237"/>
    </row>
    <row r="85" spans="1:11" s="10" customFormat="1" x14ac:dyDescent="0.2">
      <c r="A85" s="76">
        <v>3113</v>
      </c>
      <c r="B85" s="77">
        <v>5336</v>
      </c>
      <c r="C85" s="74" t="s">
        <v>208</v>
      </c>
      <c r="D85" s="179">
        <v>0</v>
      </c>
      <c r="E85" s="188">
        <v>1145.9000000000001</v>
      </c>
      <c r="F85" s="156">
        <v>763956.87</v>
      </c>
      <c r="G85" s="236">
        <v>0</v>
      </c>
      <c r="H85" s="237"/>
    </row>
    <row r="86" spans="1:11" s="10" customFormat="1" x14ac:dyDescent="0.2">
      <c r="A86" s="76">
        <v>3113</v>
      </c>
      <c r="B86" s="77">
        <v>5336</v>
      </c>
      <c r="C86" s="157" t="s">
        <v>213</v>
      </c>
      <c r="D86" s="179">
        <v>0</v>
      </c>
      <c r="E86" s="188">
        <v>1123.5</v>
      </c>
      <c r="F86" s="156">
        <v>0</v>
      </c>
      <c r="G86" s="236">
        <v>0</v>
      </c>
      <c r="H86" s="237"/>
    </row>
    <row r="87" spans="1:11" s="10" customFormat="1" x14ac:dyDescent="0.2">
      <c r="A87" s="76">
        <v>3113</v>
      </c>
      <c r="B87" s="77">
        <v>5336</v>
      </c>
      <c r="C87" s="74" t="s">
        <v>212</v>
      </c>
      <c r="D87" s="179">
        <v>0</v>
      </c>
      <c r="E87" s="188">
        <v>1123.5</v>
      </c>
      <c r="F87" s="156">
        <v>0</v>
      </c>
      <c r="G87" s="236">
        <v>0</v>
      </c>
      <c r="H87" s="237"/>
    </row>
    <row r="88" spans="1:11" s="10" customFormat="1" x14ac:dyDescent="0.2">
      <c r="A88" s="76">
        <v>3113</v>
      </c>
      <c r="B88" s="77">
        <v>5336</v>
      </c>
      <c r="C88" s="157" t="s">
        <v>340</v>
      </c>
      <c r="D88" s="179">
        <v>0</v>
      </c>
      <c r="E88" s="188">
        <v>1423</v>
      </c>
      <c r="F88" s="156">
        <v>0</v>
      </c>
      <c r="G88" s="236">
        <v>0</v>
      </c>
      <c r="H88" s="237"/>
    </row>
    <row r="89" spans="1:11" s="10" customFormat="1" x14ac:dyDescent="0.2">
      <c r="A89" s="76"/>
      <c r="B89" s="77"/>
      <c r="C89" s="74" t="s">
        <v>341</v>
      </c>
      <c r="D89" s="179">
        <v>0</v>
      </c>
      <c r="E89" s="188">
        <v>1423</v>
      </c>
      <c r="F89" s="156">
        <v>0</v>
      </c>
      <c r="G89" s="236">
        <v>0</v>
      </c>
      <c r="H89" s="237"/>
    </row>
    <row r="90" spans="1:11" s="10" customFormat="1" ht="30" x14ac:dyDescent="0.2">
      <c r="A90" s="76">
        <v>3113</v>
      </c>
      <c r="B90" s="77">
        <v>5336</v>
      </c>
      <c r="C90" s="74" t="s">
        <v>205</v>
      </c>
      <c r="D90" s="179">
        <v>0</v>
      </c>
      <c r="E90" s="188">
        <v>73.2</v>
      </c>
      <c r="F90" s="156">
        <v>73200</v>
      </c>
      <c r="G90" s="236">
        <v>0</v>
      </c>
      <c r="H90" s="237"/>
    </row>
    <row r="91" spans="1:11" s="10" customFormat="1" x14ac:dyDescent="0.2">
      <c r="A91" s="76">
        <v>3113</v>
      </c>
      <c r="B91" s="77">
        <v>5336</v>
      </c>
      <c r="C91" s="157" t="s">
        <v>301</v>
      </c>
      <c r="D91" s="179">
        <v>0</v>
      </c>
      <c r="E91" s="188">
        <v>1334.1</v>
      </c>
      <c r="F91" s="156">
        <v>1334100</v>
      </c>
      <c r="G91" s="236">
        <v>0</v>
      </c>
      <c r="H91" s="237"/>
    </row>
    <row r="92" spans="1:11" s="7" customFormat="1" x14ac:dyDescent="0.2">
      <c r="A92" s="76"/>
      <c r="B92" s="77"/>
      <c r="C92" s="74"/>
      <c r="D92" s="179"/>
      <c r="E92" s="188"/>
      <c r="F92" s="156"/>
      <c r="G92" s="236"/>
      <c r="H92" s="237"/>
      <c r="I92" s="10"/>
      <c r="J92" s="10"/>
      <c r="K92" s="9"/>
    </row>
    <row r="93" spans="1:11" s="7" customFormat="1" ht="15.75" x14ac:dyDescent="0.25">
      <c r="A93" s="76">
        <v>3113</v>
      </c>
      <c r="B93" s="77">
        <v>6121</v>
      </c>
      <c r="C93" s="182" t="s">
        <v>119</v>
      </c>
      <c r="D93" s="179"/>
      <c r="E93" s="188"/>
      <c r="F93" s="226"/>
      <c r="G93" s="236"/>
      <c r="H93" s="237"/>
      <c r="I93" s="10"/>
      <c r="J93" s="10"/>
      <c r="K93" s="9"/>
    </row>
    <row r="94" spans="1:11" s="9" customFormat="1" x14ac:dyDescent="0.2">
      <c r="A94" s="76">
        <v>3113</v>
      </c>
      <c r="B94" s="77">
        <v>6121</v>
      </c>
      <c r="C94" s="224" t="s">
        <v>365</v>
      </c>
      <c r="D94" s="179"/>
      <c r="E94" s="188"/>
      <c r="F94" s="156"/>
      <c r="G94" s="243"/>
      <c r="H94" s="244"/>
      <c r="I94" s="10"/>
      <c r="J94" s="10"/>
    </row>
    <row r="95" spans="1:11" s="9" customFormat="1" x14ac:dyDescent="0.2">
      <c r="A95" s="76"/>
      <c r="B95" s="77"/>
      <c r="C95" s="224" t="s">
        <v>353</v>
      </c>
      <c r="D95" s="221">
        <v>2100</v>
      </c>
      <c r="E95" s="222">
        <v>89</v>
      </c>
      <c r="F95" s="223">
        <v>0</v>
      </c>
      <c r="G95" s="239">
        <v>15000</v>
      </c>
      <c r="H95" s="244"/>
      <c r="I95" s="10"/>
      <c r="J95" s="10"/>
    </row>
    <row r="96" spans="1:11" s="7" customFormat="1" x14ac:dyDescent="0.2">
      <c r="A96" s="76"/>
      <c r="B96" s="77"/>
      <c r="C96" s="224" t="s">
        <v>266</v>
      </c>
      <c r="D96" s="221">
        <v>0</v>
      </c>
      <c r="E96" s="222">
        <v>1992.5</v>
      </c>
      <c r="F96" s="223">
        <v>1992510</v>
      </c>
      <c r="G96" s="239">
        <v>0</v>
      </c>
      <c r="H96" s="244"/>
      <c r="I96" s="10"/>
      <c r="J96" s="10"/>
      <c r="K96" s="9"/>
    </row>
    <row r="97" spans="1:11" s="7" customFormat="1" x14ac:dyDescent="0.2">
      <c r="A97" s="76">
        <v>3113</v>
      </c>
      <c r="B97" s="77">
        <v>6121</v>
      </c>
      <c r="C97" s="224" t="s">
        <v>302</v>
      </c>
      <c r="D97" s="221">
        <v>0</v>
      </c>
      <c r="E97" s="222">
        <v>15000</v>
      </c>
      <c r="F97" s="223">
        <v>168187</v>
      </c>
      <c r="G97" s="243">
        <v>0</v>
      </c>
      <c r="H97" s="244"/>
      <c r="I97" s="10"/>
      <c r="J97" s="10"/>
      <c r="K97" s="9"/>
    </row>
    <row r="98" spans="1:11" s="7" customFormat="1" ht="30" x14ac:dyDescent="0.2">
      <c r="A98" s="76">
        <v>3113</v>
      </c>
      <c r="B98" s="77">
        <v>6121</v>
      </c>
      <c r="C98" s="224" t="s">
        <v>280</v>
      </c>
      <c r="D98" s="221">
        <v>350</v>
      </c>
      <c r="E98" s="222">
        <v>11</v>
      </c>
      <c r="F98" s="223">
        <v>10540.72</v>
      </c>
      <c r="G98" s="243">
        <v>0</v>
      </c>
      <c r="H98" s="244"/>
      <c r="I98" s="10"/>
      <c r="J98" s="10"/>
      <c r="K98" s="9"/>
    </row>
    <row r="99" spans="1:11" s="7" customFormat="1" ht="30" x14ac:dyDescent="0.2">
      <c r="A99" s="76"/>
      <c r="B99" s="77"/>
      <c r="C99" s="224" t="s">
        <v>281</v>
      </c>
      <c r="D99" s="221">
        <v>0</v>
      </c>
      <c r="E99" s="222">
        <v>376.5</v>
      </c>
      <c r="F99" s="223">
        <v>376505</v>
      </c>
      <c r="G99" s="243">
        <v>0</v>
      </c>
      <c r="H99" s="244"/>
      <c r="I99" s="10"/>
      <c r="J99" s="10"/>
      <c r="K99" s="9"/>
    </row>
    <row r="100" spans="1:11" s="7" customFormat="1" ht="15.75" x14ac:dyDescent="0.25">
      <c r="A100" s="40">
        <v>3113</v>
      </c>
      <c r="B100" s="41"/>
      <c r="C100" s="88" t="s">
        <v>73</v>
      </c>
      <c r="D100" s="122">
        <f>SUM(D75:D99)</f>
        <v>7560</v>
      </c>
      <c r="E100" s="122">
        <f>SUM(E75:E99)</f>
        <v>34245.699999999997</v>
      </c>
      <c r="F100" s="108">
        <f>SUM(F75:F99)</f>
        <v>13004193.07</v>
      </c>
      <c r="G100" s="201">
        <f>SUM(G75:G99)</f>
        <v>20045</v>
      </c>
      <c r="H100" s="202">
        <f>G100</f>
        <v>20045</v>
      </c>
      <c r="I100" s="10"/>
      <c r="J100" s="10"/>
      <c r="K100" s="9"/>
    </row>
    <row r="101" spans="1:11" ht="15.75" x14ac:dyDescent="0.25">
      <c r="A101" s="37"/>
      <c r="B101" s="38"/>
      <c r="C101" s="86"/>
      <c r="D101" s="121"/>
      <c r="E101" s="117"/>
      <c r="F101" s="104"/>
      <c r="G101" s="236"/>
      <c r="H101" s="237"/>
    </row>
    <row r="102" spans="1:11" x14ac:dyDescent="0.2">
      <c r="A102" s="39">
        <v>3314</v>
      </c>
      <c r="B102" s="80">
        <v>5011</v>
      </c>
      <c r="C102" s="83" t="s">
        <v>16</v>
      </c>
      <c r="D102" s="121">
        <v>475</v>
      </c>
      <c r="E102" s="117">
        <v>475</v>
      </c>
      <c r="F102" s="103">
        <v>377078</v>
      </c>
      <c r="G102" s="236">
        <v>475</v>
      </c>
      <c r="H102" s="237"/>
    </row>
    <row r="103" spans="1:11" s="10" customFormat="1" x14ac:dyDescent="0.2">
      <c r="A103" s="81">
        <v>3314</v>
      </c>
      <c r="B103" s="82">
        <v>5021</v>
      </c>
      <c r="C103" s="227" t="s">
        <v>19</v>
      </c>
      <c r="D103" s="179">
        <v>30</v>
      </c>
      <c r="E103" s="188">
        <v>30</v>
      </c>
      <c r="F103" s="156">
        <v>7300</v>
      </c>
      <c r="G103" s="236">
        <v>30</v>
      </c>
      <c r="H103" s="237"/>
    </row>
    <row r="104" spans="1:11" s="10" customFormat="1" x14ac:dyDescent="0.2">
      <c r="A104" s="81">
        <v>3314</v>
      </c>
      <c r="B104" s="82">
        <v>5031</v>
      </c>
      <c r="C104" s="74" t="s">
        <v>265</v>
      </c>
      <c r="D104" s="179">
        <v>119</v>
      </c>
      <c r="E104" s="188">
        <v>119</v>
      </c>
      <c r="F104" s="156">
        <v>93520</v>
      </c>
      <c r="G104" s="236">
        <v>119</v>
      </c>
      <c r="H104" s="237"/>
    </row>
    <row r="105" spans="1:11" s="10" customFormat="1" x14ac:dyDescent="0.2">
      <c r="A105" s="81">
        <v>3314</v>
      </c>
      <c r="B105" s="82">
        <v>5032</v>
      </c>
      <c r="C105" s="227" t="s">
        <v>38</v>
      </c>
      <c r="D105" s="179">
        <v>44</v>
      </c>
      <c r="E105" s="188">
        <v>44</v>
      </c>
      <c r="F105" s="156">
        <v>33938</v>
      </c>
      <c r="G105" s="236">
        <v>44</v>
      </c>
      <c r="H105" s="237"/>
    </row>
    <row r="106" spans="1:11" s="10" customFormat="1" x14ac:dyDescent="0.2">
      <c r="A106" s="81">
        <v>3314</v>
      </c>
      <c r="B106" s="82">
        <v>5136</v>
      </c>
      <c r="C106" s="227" t="s">
        <v>69</v>
      </c>
      <c r="D106" s="179">
        <v>55</v>
      </c>
      <c r="E106" s="188">
        <v>55</v>
      </c>
      <c r="F106" s="156">
        <f>39689.32+12000</f>
        <v>51689.32</v>
      </c>
      <c r="G106" s="236">
        <v>56</v>
      </c>
      <c r="H106" s="237"/>
    </row>
    <row r="107" spans="1:11" s="10" customFormat="1" x14ac:dyDescent="0.2">
      <c r="A107" s="81"/>
      <c r="B107" s="82"/>
      <c r="C107" s="227" t="s">
        <v>147</v>
      </c>
      <c r="D107" s="179">
        <v>0</v>
      </c>
      <c r="E107" s="188">
        <v>8.1999999999999993</v>
      </c>
      <c r="F107" s="156">
        <v>8200</v>
      </c>
      <c r="G107" s="236">
        <v>0</v>
      </c>
      <c r="H107" s="237"/>
    </row>
    <row r="108" spans="1:11" s="10" customFormat="1" x14ac:dyDescent="0.2">
      <c r="A108" s="81">
        <v>3314</v>
      </c>
      <c r="B108" s="82">
        <v>5137</v>
      </c>
      <c r="C108" s="227" t="s">
        <v>41</v>
      </c>
      <c r="D108" s="179">
        <v>7</v>
      </c>
      <c r="E108" s="188">
        <v>7</v>
      </c>
      <c r="F108" s="156">
        <v>0</v>
      </c>
      <c r="G108" s="236">
        <v>7</v>
      </c>
      <c r="H108" s="237"/>
    </row>
    <row r="109" spans="1:11" s="10" customFormat="1" x14ac:dyDescent="0.2">
      <c r="A109" s="76">
        <v>3314</v>
      </c>
      <c r="B109" s="77">
        <v>5139</v>
      </c>
      <c r="C109" s="74" t="s">
        <v>158</v>
      </c>
      <c r="D109" s="179">
        <v>9</v>
      </c>
      <c r="E109" s="188">
        <v>9</v>
      </c>
      <c r="F109" s="156">
        <v>3487.39</v>
      </c>
      <c r="G109" s="236">
        <v>8</v>
      </c>
      <c r="H109" s="237"/>
    </row>
    <row r="110" spans="1:11" s="10" customFormat="1" x14ac:dyDescent="0.2">
      <c r="A110" s="76">
        <v>3314</v>
      </c>
      <c r="B110" s="77">
        <v>5151</v>
      </c>
      <c r="C110" s="74" t="s">
        <v>12</v>
      </c>
      <c r="D110" s="179">
        <v>20</v>
      </c>
      <c r="E110" s="188">
        <v>20</v>
      </c>
      <c r="F110" s="156">
        <v>5851</v>
      </c>
      <c r="G110" s="236">
        <v>16</v>
      </c>
      <c r="H110" s="237"/>
    </row>
    <row r="111" spans="1:11" s="10" customFormat="1" x14ac:dyDescent="0.2">
      <c r="A111" s="76">
        <v>3314</v>
      </c>
      <c r="B111" s="77">
        <v>5153</v>
      </c>
      <c r="C111" s="74" t="s">
        <v>192</v>
      </c>
      <c r="D111" s="179">
        <v>110</v>
      </c>
      <c r="E111" s="188">
        <v>110</v>
      </c>
      <c r="F111" s="156">
        <v>82400</v>
      </c>
      <c r="G111" s="236">
        <v>120</v>
      </c>
      <c r="H111" s="237"/>
    </row>
    <row r="112" spans="1:11" s="10" customFormat="1" x14ac:dyDescent="0.2">
      <c r="A112" s="76">
        <v>3314</v>
      </c>
      <c r="B112" s="77">
        <v>5154</v>
      </c>
      <c r="C112" s="74" t="s">
        <v>14</v>
      </c>
      <c r="D112" s="179">
        <v>40</v>
      </c>
      <c r="E112" s="188">
        <v>40</v>
      </c>
      <c r="F112" s="156">
        <v>15292</v>
      </c>
      <c r="G112" s="236">
        <v>45</v>
      </c>
      <c r="H112" s="237"/>
    </row>
    <row r="113" spans="1:11" s="10" customFormat="1" x14ac:dyDescent="0.2">
      <c r="A113" s="76">
        <v>3314</v>
      </c>
      <c r="B113" s="77">
        <v>5162</v>
      </c>
      <c r="C113" s="74" t="s">
        <v>142</v>
      </c>
      <c r="D113" s="179">
        <v>13</v>
      </c>
      <c r="E113" s="188">
        <v>13</v>
      </c>
      <c r="F113" s="156">
        <v>9752.98</v>
      </c>
      <c r="G113" s="236">
        <v>13</v>
      </c>
      <c r="H113" s="237"/>
    </row>
    <row r="114" spans="1:11" s="10" customFormat="1" x14ac:dyDescent="0.2">
      <c r="A114" s="76">
        <v>3314</v>
      </c>
      <c r="B114" s="77">
        <v>5168</v>
      </c>
      <c r="C114" s="74" t="s">
        <v>93</v>
      </c>
      <c r="D114" s="179">
        <v>23</v>
      </c>
      <c r="E114" s="188">
        <v>23</v>
      </c>
      <c r="F114" s="156">
        <v>12500</v>
      </c>
      <c r="G114" s="236">
        <v>20</v>
      </c>
      <c r="H114" s="237"/>
    </row>
    <row r="115" spans="1:11" s="10" customFormat="1" x14ac:dyDescent="0.2">
      <c r="A115" s="76">
        <v>3314</v>
      </c>
      <c r="B115" s="77">
        <v>5169</v>
      </c>
      <c r="C115" s="74" t="s">
        <v>181</v>
      </c>
      <c r="D115" s="179">
        <v>25</v>
      </c>
      <c r="E115" s="188">
        <v>25</v>
      </c>
      <c r="F115" s="156">
        <v>20504.8</v>
      </c>
      <c r="G115" s="236">
        <v>25</v>
      </c>
      <c r="H115" s="237"/>
    </row>
    <row r="116" spans="1:11" s="10" customFormat="1" x14ac:dyDescent="0.2">
      <c r="A116" s="76">
        <v>3314</v>
      </c>
      <c r="B116" s="77">
        <v>5171</v>
      </c>
      <c r="C116" s="74" t="s">
        <v>137</v>
      </c>
      <c r="D116" s="179">
        <v>25</v>
      </c>
      <c r="E116" s="188">
        <v>25</v>
      </c>
      <c r="F116" s="156">
        <v>3072.19</v>
      </c>
      <c r="G116" s="236">
        <v>25</v>
      </c>
      <c r="H116" s="237"/>
    </row>
    <row r="117" spans="1:11" s="3" customFormat="1" ht="15.75" x14ac:dyDescent="0.25">
      <c r="A117" s="37">
        <v>3314</v>
      </c>
      <c r="B117" s="38"/>
      <c r="C117" s="86" t="s">
        <v>17</v>
      </c>
      <c r="D117" s="105">
        <f>SUM(D102:D116)</f>
        <v>995</v>
      </c>
      <c r="E117" s="118">
        <f>SUM(E102:E116)</f>
        <v>1003.2</v>
      </c>
      <c r="F117" s="107">
        <f>SUM(F102:F116)</f>
        <v>724585.67999999993</v>
      </c>
      <c r="G117" s="241">
        <f>SUM(G102:G116)</f>
        <v>1003</v>
      </c>
      <c r="H117" s="242">
        <f>G117</f>
        <v>1003</v>
      </c>
      <c r="I117" s="10"/>
      <c r="J117" s="10"/>
      <c r="K117" s="9"/>
    </row>
    <row r="118" spans="1:11" s="3" customFormat="1" ht="15.75" x14ac:dyDescent="0.25">
      <c r="A118" s="37"/>
      <c r="B118" s="38"/>
      <c r="C118" s="87"/>
      <c r="D118" s="121"/>
      <c r="E118" s="117"/>
      <c r="F118" s="107"/>
      <c r="G118" s="236"/>
      <c r="H118" s="237"/>
      <c r="I118" s="10"/>
      <c r="J118" s="10"/>
      <c r="K118" s="9"/>
    </row>
    <row r="119" spans="1:11" s="10" customFormat="1" x14ac:dyDescent="0.2">
      <c r="A119" s="12">
        <v>3319</v>
      </c>
      <c r="B119" s="73">
        <v>5021</v>
      </c>
      <c r="C119" s="98" t="s">
        <v>19</v>
      </c>
      <c r="D119" s="121">
        <v>80</v>
      </c>
      <c r="E119" s="117">
        <v>80</v>
      </c>
      <c r="F119" s="103">
        <v>26475</v>
      </c>
      <c r="G119" s="236">
        <v>80</v>
      </c>
      <c r="H119" s="237"/>
    </row>
    <row r="120" spans="1:11" s="10" customFormat="1" x14ac:dyDescent="0.2">
      <c r="A120" s="76">
        <v>3319</v>
      </c>
      <c r="B120" s="77">
        <v>5041</v>
      </c>
      <c r="C120" s="74" t="s">
        <v>115</v>
      </c>
      <c r="D120" s="179">
        <v>3</v>
      </c>
      <c r="E120" s="188">
        <v>3</v>
      </c>
      <c r="F120" s="156">
        <v>0</v>
      </c>
      <c r="G120" s="236">
        <v>3</v>
      </c>
      <c r="H120" s="237"/>
    </row>
    <row r="121" spans="1:11" s="10" customFormat="1" x14ac:dyDescent="0.2">
      <c r="A121" s="76">
        <v>3319</v>
      </c>
      <c r="B121" s="77">
        <v>5137</v>
      </c>
      <c r="C121" s="74" t="s">
        <v>42</v>
      </c>
      <c r="D121" s="179">
        <v>20</v>
      </c>
      <c r="E121" s="188">
        <v>20</v>
      </c>
      <c r="F121" s="156">
        <v>0</v>
      </c>
      <c r="G121" s="236">
        <v>20</v>
      </c>
      <c r="H121" s="237"/>
    </row>
    <row r="122" spans="1:11" s="10" customFormat="1" x14ac:dyDescent="0.2">
      <c r="A122" s="76">
        <v>3319</v>
      </c>
      <c r="B122" s="77">
        <v>5139</v>
      </c>
      <c r="C122" s="74" t="s">
        <v>184</v>
      </c>
      <c r="D122" s="179">
        <v>10</v>
      </c>
      <c r="E122" s="188">
        <v>10</v>
      </c>
      <c r="F122" s="156">
        <v>7641</v>
      </c>
      <c r="G122" s="236">
        <v>10</v>
      </c>
      <c r="H122" s="237"/>
    </row>
    <row r="123" spans="1:11" s="10" customFormat="1" x14ac:dyDescent="0.2">
      <c r="A123" s="76">
        <v>3319</v>
      </c>
      <c r="B123" s="77">
        <v>5169</v>
      </c>
      <c r="C123" s="74" t="s">
        <v>151</v>
      </c>
      <c r="D123" s="179">
        <v>730</v>
      </c>
      <c r="E123" s="188">
        <v>730</v>
      </c>
      <c r="F123" s="156">
        <f>402637.57+35530+6000+6500+2000+16000+3500.05</f>
        <v>472167.62</v>
      </c>
      <c r="G123" s="236">
        <v>730</v>
      </c>
      <c r="H123" s="237"/>
    </row>
    <row r="124" spans="1:11" s="10" customFormat="1" x14ac:dyDescent="0.2">
      <c r="A124" s="76">
        <v>3319</v>
      </c>
      <c r="B124" s="77">
        <v>5169</v>
      </c>
      <c r="C124" s="74" t="s">
        <v>324</v>
      </c>
      <c r="D124" s="179">
        <v>130</v>
      </c>
      <c r="E124" s="188">
        <v>130</v>
      </c>
      <c r="F124" s="156">
        <v>0</v>
      </c>
      <c r="G124" s="236">
        <v>130</v>
      </c>
      <c r="H124" s="237"/>
    </row>
    <row r="125" spans="1:11" s="10" customFormat="1" x14ac:dyDescent="0.2">
      <c r="A125" s="76">
        <v>3319</v>
      </c>
      <c r="B125" s="77">
        <v>5169</v>
      </c>
      <c r="C125" s="74" t="s">
        <v>185</v>
      </c>
      <c r="D125" s="179">
        <v>50</v>
      </c>
      <c r="E125" s="188">
        <v>50</v>
      </c>
      <c r="F125" s="156">
        <v>50000</v>
      </c>
      <c r="G125" s="236">
        <v>60</v>
      </c>
      <c r="H125" s="237"/>
    </row>
    <row r="126" spans="1:11" s="10" customFormat="1" x14ac:dyDescent="0.2">
      <c r="A126" s="76">
        <v>3319</v>
      </c>
      <c r="B126" s="77">
        <v>5169</v>
      </c>
      <c r="C126" s="74" t="s">
        <v>229</v>
      </c>
      <c r="D126" s="179">
        <v>110</v>
      </c>
      <c r="E126" s="188">
        <v>298.8</v>
      </c>
      <c r="F126" s="156">
        <v>220000</v>
      </c>
      <c r="G126" s="236">
        <v>110</v>
      </c>
      <c r="H126" s="237"/>
    </row>
    <row r="127" spans="1:11" s="10" customFormat="1" x14ac:dyDescent="0.2">
      <c r="A127" s="76">
        <v>3319</v>
      </c>
      <c r="B127" s="77">
        <v>5175</v>
      </c>
      <c r="C127" s="74" t="s">
        <v>15</v>
      </c>
      <c r="D127" s="179">
        <v>10</v>
      </c>
      <c r="E127" s="188">
        <v>10</v>
      </c>
      <c r="F127" s="156">
        <v>389</v>
      </c>
      <c r="G127" s="236">
        <v>10</v>
      </c>
      <c r="H127" s="237"/>
    </row>
    <row r="128" spans="1:11" s="10" customFormat="1" x14ac:dyDescent="0.2">
      <c r="A128" s="76">
        <v>3319</v>
      </c>
      <c r="B128" s="77">
        <v>5176</v>
      </c>
      <c r="C128" s="74" t="s">
        <v>193</v>
      </c>
      <c r="D128" s="179">
        <v>1.5</v>
      </c>
      <c r="E128" s="188">
        <v>1.5</v>
      </c>
      <c r="F128" s="156">
        <v>0</v>
      </c>
      <c r="G128" s="236">
        <v>0</v>
      </c>
      <c r="H128" s="237"/>
    </row>
    <row r="129" spans="1:11" s="10" customFormat="1" x14ac:dyDescent="0.2">
      <c r="A129" s="76">
        <v>3319</v>
      </c>
      <c r="B129" s="77">
        <v>5179</v>
      </c>
      <c r="C129" s="74" t="s">
        <v>168</v>
      </c>
      <c r="D129" s="179">
        <v>3</v>
      </c>
      <c r="E129" s="188">
        <v>3</v>
      </c>
      <c r="F129" s="156">
        <v>0</v>
      </c>
      <c r="G129" s="236">
        <v>3</v>
      </c>
      <c r="H129" s="237"/>
    </row>
    <row r="130" spans="1:11" s="10" customFormat="1" ht="30" x14ac:dyDescent="0.2">
      <c r="A130" s="76">
        <v>3319</v>
      </c>
      <c r="B130" s="77">
        <v>5194</v>
      </c>
      <c r="C130" s="74" t="s">
        <v>141</v>
      </c>
      <c r="D130" s="179">
        <v>30</v>
      </c>
      <c r="E130" s="188">
        <v>30</v>
      </c>
      <c r="F130" s="156">
        <v>4198</v>
      </c>
      <c r="G130" s="236">
        <v>30</v>
      </c>
      <c r="H130" s="237"/>
    </row>
    <row r="131" spans="1:11" s="10" customFormat="1" ht="30" x14ac:dyDescent="0.2">
      <c r="A131" s="76">
        <v>3319</v>
      </c>
      <c r="B131" s="77">
        <v>5219</v>
      </c>
      <c r="C131" s="74" t="s">
        <v>191</v>
      </c>
      <c r="D131" s="179">
        <v>30</v>
      </c>
      <c r="E131" s="188">
        <v>30</v>
      </c>
      <c r="F131" s="156">
        <v>15000</v>
      </c>
      <c r="G131" s="236">
        <v>30</v>
      </c>
      <c r="H131" s="237"/>
    </row>
    <row r="132" spans="1:11" s="10" customFormat="1" x14ac:dyDescent="0.2">
      <c r="A132" s="76">
        <v>3319</v>
      </c>
      <c r="B132" s="77">
        <v>5222</v>
      </c>
      <c r="C132" s="74" t="s">
        <v>354</v>
      </c>
      <c r="D132" s="179"/>
      <c r="E132" s="188"/>
      <c r="F132" s="156"/>
      <c r="G132" s="236">
        <v>22</v>
      </c>
      <c r="H132" s="237"/>
    </row>
    <row r="133" spans="1:11" s="10" customFormat="1" x14ac:dyDescent="0.2">
      <c r="A133" s="76">
        <v>3319</v>
      </c>
      <c r="B133" s="77">
        <v>5222</v>
      </c>
      <c r="C133" s="74" t="s">
        <v>355</v>
      </c>
      <c r="D133" s="179">
        <v>12</v>
      </c>
      <c r="E133" s="188">
        <v>22</v>
      </c>
      <c r="F133" s="156">
        <v>10000</v>
      </c>
      <c r="G133" s="236">
        <v>0</v>
      </c>
      <c r="H133" s="237"/>
    </row>
    <row r="134" spans="1:11" s="10" customFormat="1" x14ac:dyDescent="0.2">
      <c r="A134" s="76">
        <v>3319</v>
      </c>
      <c r="B134" s="77">
        <v>5492</v>
      </c>
      <c r="C134" s="74" t="s">
        <v>186</v>
      </c>
      <c r="D134" s="179">
        <v>10</v>
      </c>
      <c r="E134" s="188">
        <v>10</v>
      </c>
      <c r="F134" s="156">
        <v>3000</v>
      </c>
      <c r="G134" s="236">
        <v>10</v>
      </c>
      <c r="H134" s="237"/>
    </row>
    <row r="135" spans="1:11" s="10" customFormat="1" ht="30" x14ac:dyDescent="0.2">
      <c r="A135" s="76">
        <v>3319</v>
      </c>
      <c r="B135" s="77">
        <v>5499</v>
      </c>
      <c r="C135" s="74" t="s">
        <v>366</v>
      </c>
      <c r="D135" s="179">
        <v>200</v>
      </c>
      <c r="E135" s="188">
        <v>200</v>
      </c>
      <c r="F135" s="156">
        <v>126170</v>
      </c>
      <c r="G135" s="236">
        <v>300</v>
      </c>
      <c r="H135" s="237"/>
    </row>
    <row r="136" spans="1:11" s="3" customFormat="1" ht="15.75" x14ac:dyDescent="0.25">
      <c r="A136" s="37">
        <v>3319</v>
      </c>
      <c r="B136" s="38"/>
      <c r="C136" s="86" t="s">
        <v>18</v>
      </c>
      <c r="D136" s="105">
        <f>SUM(D119:D135)</f>
        <v>1429.5</v>
      </c>
      <c r="E136" s="118">
        <f>SUM(E119:E135)</f>
        <v>1628.3</v>
      </c>
      <c r="F136" s="107">
        <f>SUM(F119:F135)</f>
        <v>935040.62</v>
      </c>
      <c r="G136" s="241">
        <f>SUM(G119:G135)</f>
        <v>1548</v>
      </c>
      <c r="H136" s="242">
        <f>G136</f>
        <v>1548</v>
      </c>
      <c r="I136" s="10"/>
      <c r="J136" s="10"/>
      <c r="K136" s="9"/>
    </row>
    <row r="137" spans="1:11" x14ac:dyDescent="0.2">
      <c r="A137" s="12"/>
      <c r="B137" s="14"/>
      <c r="C137" s="87"/>
      <c r="D137" s="121"/>
      <c r="E137" s="117"/>
      <c r="F137" s="104"/>
      <c r="G137" s="236"/>
      <c r="H137" s="237"/>
    </row>
    <row r="138" spans="1:11" x14ac:dyDescent="0.2">
      <c r="A138" s="12">
        <v>3322</v>
      </c>
      <c r="B138" s="14">
        <v>5171</v>
      </c>
      <c r="C138" s="87" t="s">
        <v>267</v>
      </c>
      <c r="D138" s="121">
        <v>500</v>
      </c>
      <c r="E138" s="117">
        <v>500</v>
      </c>
      <c r="F138" s="104">
        <v>125319.69</v>
      </c>
      <c r="G138" s="236">
        <v>200</v>
      </c>
      <c r="H138" s="237"/>
    </row>
    <row r="139" spans="1:11" ht="15.75" x14ac:dyDescent="0.25">
      <c r="A139" s="37">
        <v>3322</v>
      </c>
      <c r="B139" s="14"/>
      <c r="C139" s="86" t="s">
        <v>101</v>
      </c>
      <c r="D139" s="105">
        <f t="shared" ref="D139:E139" si="2">SUM(D138:D138)</f>
        <v>500</v>
      </c>
      <c r="E139" s="118">
        <f t="shared" si="2"/>
        <v>500</v>
      </c>
      <c r="F139" s="107">
        <f>SUM(F138:F138)</f>
        <v>125319.69</v>
      </c>
      <c r="G139" s="241">
        <f t="shared" ref="G139" si="3">SUM(G138:G138)</f>
        <v>200</v>
      </c>
      <c r="H139" s="242">
        <f>G139</f>
        <v>200</v>
      </c>
    </row>
    <row r="140" spans="1:11" ht="15.75" x14ac:dyDescent="0.25">
      <c r="A140" s="37"/>
      <c r="B140" s="14"/>
      <c r="C140" s="86"/>
      <c r="D140" s="121"/>
      <c r="E140" s="117"/>
      <c r="F140" s="108"/>
      <c r="G140" s="236"/>
      <c r="H140" s="237"/>
    </row>
    <row r="141" spans="1:11" x14ac:dyDescent="0.2">
      <c r="A141" s="12">
        <v>3330</v>
      </c>
      <c r="B141" s="14">
        <v>5223</v>
      </c>
      <c r="C141" s="87" t="s">
        <v>339</v>
      </c>
      <c r="D141" s="121">
        <v>0</v>
      </c>
      <c r="E141" s="117">
        <v>0</v>
      </c>
      <c r="F141" s="104">
        <v>0</v>
      </c>
      <c r="G141" s="236">
        <v>200</v>
      </c>
      <c r="H141" s="237"/>
    </row>
    <row r="142" spans="1:11" ht="15.75" x14ac:dyDescent="0.25">
      <c r="A142" s="37">
        <v>3330</v>
      </c>
      <c r="B142" s="14"/>
      <c r="C142" s="86" t="s">
        <v>102</v>
      </c>
      <c r="D142" s="105">
        <f>SUM(D141:D141)</f>
        <v>0</v>
      </c>
      <c r="E142" s="105">
        <f>SUM(E141:E141)</f>
        <v>0</v>
      </c>
      <c r="F142" s="107">
        <f>SUM(F141:F141)</f>
        <v>0</v>
      </c>
      <c r="G142" s="241">
        <f>SUM(G141:G141)</f>
        <v>200</v>
      </c>
      <c r="H142" s="242">
        <f>G142</f>
        <v>200</v>
      </c>
    </row>
    <row r="143" spans="1:11" s="7" customFormat="1" ht="15.75" x14ac:dyDescent="0.25">
      <c r="A143" s="12"/>
      <c r="B143" s="38"/>
      <c r="C143" s="89"/>
      <c r="D143" s="121"/>
      <c r="E143" s="117"/>
      <c r="F143" s="108"/>
      <c r="G143" s="236"/>
      <c r="H143" s="237"/>
      <c r="I143" s="10"/>
      <c r="J143" s="10"/>
      <c r="K143" s="9"/>
    </row>
    <row r="144" spans="1:11" s="7" customFormat="1" ht="30" x14ac:dyDescent="0.2">
      <c r="A144" s="12">
        <v>3412</v>
      </c>
      <c r="B144" s="73">
        <v>5229</v>
      </c>
      <c r="C144" s="98" t="s">
        <v>367</v>
      </c>
      <c r="D144" s="121">
        <v>300</v>
      </c>
      <c r="E144" s="117">
        <v>300</v>
      </c>
      <c r="F144" s="103">
        <v>300000</v>
      </c>
      <c r="G144" s="236">
        <v>300</v>
      </c>
      <c r="H144" s="237"/>
      <c r="I144" s="10"/>
      <c r="J144" s="10"/>
      <c r="K144" s="9"/>
    </row>
    <row r="145" spans="1:11" s="7" customFormat="1" ht="30" x14ac:dyDescent="0.2">
      <c r="A145" s="76">
        <v>3412</v>
      </c>
      <c r="B145" s="77">
        <v>6121</v>
      </c>
      <c r="C145" s="228" t="s">
        <v>342</v>
      </c>
      <c r="D145" s="221">
        <v>10000</v>
      </c>
      <c r="E145" s="222">
        <v>10000</v>
      </c>
      <c r="F145" s="223">
        <v>6634</v>
      </c>
      <c r="G145" s="222">
        <v>25000</v>
      </c>
      <c r="H145" s="237"/>
      <c r="I145" s="10"/>
      <c r="J145" s="10"/>
      <c r="K145" s="9"/>
    </row>
    <row r="146" spans="1:11" s="5" customFormat="1" ht="15.75" x14ac:dyDescent="0.25">
      <c r="A146" s="40">
        <v>3412</v>
      </c>
      <c r="B146" s="41"/>
      <c r="C146" s="88" t="s">
        <v>68</v>
      </c>
      <c r="D146" s="122">
        <f>SUM(D144:D145)</f>
        <v>10300</v>
      </c>
      <c r="E146" s="122">
        <f>SUM(E144:E145)</f>
        <v>10300</v>
      </c>
      <c r="F146" s="108">
        <f>SUM(F144:F145)</f>
        <v>306634</v>
      </c>
      <c r="G146" s="201">
        <f>SUM(G144:G145)</f>
        <v>25300</v>
      </c>
      <c r="H146" s="202">
        <f>G146</f>
        <v>25300</v>
      </c>
      <c r="I146" s="10"/>
      <c r="J146" s="10"/>
      <c r="K146" s="9"/>
    </row>
    <row r="147" spans="1:11" s="7" customFormat="1" x14ac:dyDescent="0.2">
      <c r="A147" s="12"/>
      <c r="B147" s="14"/>
      <c r="C147" s="87"/>
      <c r="D147" s="121"/>
      <c r="E147" s="117"/>
      <c r="F147" s="104"/>
      <c r="G147" s="236"/>
      <c r="H147" s="237"/>
      <c r="I147" s="10"/>
      <c r="J147" s="10"/>
      <c r="K147" s="9"/>
    </row>
    <row r="148" spans="1:11" s="7" customFormat="1" x14ac:dyDescent="0.2">
      <c r="A148" s="12">
        <v>3419</v>
      </c>
      <c r="B148" s="73">
        <v>5222</v>
      </c>
      <c r="C148" s="98" t="s">
        <v>331</v>
      </c>
      <c r="D148" s="121">
        <v>250</v>
      </c>
      <c r="E148" s="117">
        <v>30</v>
      </c>
      <c r="F148" s="103">
        <v>0</v>
      </c>
      <c r="G148" s="236">
        <v>250</v>
      </c>
      <c r="H148" s="237"/>
      <c r="I148" s="10"/>
      <c r="J148" s="10"/>
      <c r="K148" s="9"/>
    </row>
    <row r="149" spans="1:11" s="7" customFormat="1" ht="30" x14ac:dyDescent="0.2">
      <c r="A149" s="76"/>
      <c r="B149" s="77"/>
      <c r="C149" s="74" t="s">
        <v>368</v>
      </c>
      <c r="D149" s="179"/>
      <c r="E149" s="188">
        <v>20</v>
      </c>
      <c r="F149" s="156">
        <v>20000</v>
      </c>
      <c r="G149" s="236">
        <v>0</v>
      </c>
      <c r="H149" s="237"/>
      <c r="I149" s="10"/>
      <c r="J149" s="10"/>
      <c r="K149" s="9"/>
    </row>
    <row r="150" spans="1:11" s="7" customFormat="1" x14ac:dyDescent="0.2">
      <c r="A150" s="76">
        <v>3419</v>
      </c>
      <c r="B150" s="77">
        <v>5222</v>
      </c>
      <c r="C150" s="74" t="s">
        <v>369</v>
      </c>
      <c r="D150" s="179">
        <v>0</v>
      </c>
      <c r="E150" s="188">
        <v>200</v>
      </c>
      <c r="F150" s="156">
        <v>200000</v>
      </c>
      <c r="G150" s="236">
        <v>0</v>
      </c>
      <c r="H150" s="237"/>
      <c r="I150" s="10"/>
      <c r="J150" s="10"/>
      <c r="K150" s="9"/>
    </row>
    <row r="151" spans="1:11" s="7" customFormat="1" x14ac:dyDescent="0.2">
      <c r="A151" s="76">
        <v>3419</v>
      </c>
      <c r="B151" s="77">
        <v>5229</v>
      </c>
      <c r="C151" s="74" t="s">
        <v>232</v>
      </c>
      <c r="D151" s="179">
        <v>200</v>
      </c>
      <c r="E151" s="188">
        <v>0</v>
      </c>
      <c r="F151" s="156">
        <v>0</v>
      </c>
      <c r="G151" s="236">
        <v>200</v>
      </c>
      <c r="H151" s="237"/>
      <c r="I151" s="10"/>
      <c r="J151" s="10"/>
      <c r="K151" s="9"/>
    </row>
    <row r="152" spans="1:11" s="7" customFormat="1" ht="30" x14ac:dyDescent="0.2">
      <c r="A152" s="76">
        <v>3419</v>
      </c>
      <c r="B152" s="77">
        <v>5229</v>
      </c>
      <c r="C152" s="74" t="s">
        <v>370</v>
      </c>
      <c r="D152" s="179">
        <v>0</v>
      </c>
      <c r="E152" s="188">
        <v>200</v>
      </c>
      <c r="F152" s="156">
        <v>200000</v>
      </c>
      <c r="G152" s="236">
        <v>0</v>
      </c>
      <c r="H152" s="237"/>
      <c r="I152" s="10"/>
      <c r="J152" s="10"/>
      <c r="K152" s="9"/>
    </row>
    <row r="153" spans="1:11" s="5" customFormat="1" ht="15.75" x14ac:dyDescent="0.25">
      <c r="A153" s="40">
        <v>3419</v>
      </c>
      <c r="B153" s="41"/>
      <c r="C153" s="88" t="s">
        <v>233</v>
      </c>
      <c r="D153" s="122">
        <f>SUM(D148:D152)</f>
        <v>450</v>
      </c>
      <c r="E153" s="122">
        <f>SUM(E148:E152)</f>
        <v>450</v>
      </c>
      <c r="F153" s="128">
        <f>SUM(F148:F152)</f>
        <v>420000</v>
      </c>
      <c r="G153" s="201">
        <f>SUM(G148:G152)</f>
        <v>450</v>
      </c>
      <c r="H153" s="202">
        <f>G153</f>
        <v>450</v>
      </c>
      <c r="I153" s="10"/>
      <c r="J153" s="10"/>
      <c r="K153" s="9"/>
    </row>
    <row r="154" spans="1:11" s="7" customFormat="1" x14ac:dyDescent="0.2">
      <c r="A154" s="12"/>
      <c r="B154" s="14"/>
      <c r="C154" s="87"/>
      <c r="D154" s="121"/>
      <c r="E154" s="117"/>
      <c r="F154" s="104"/>
      <c r="G154" s="238"/>
      <c r="H154" s="237"/>
      <c r="I154" s="10"/>
      <c r="J154" s="10"/>
      <c r="K154" s="9"/>
    </row>
    <row r="155" spans="1:11" s="7" customFormat="1" ht="30" x14ac:dyDescent="0.2">
      <c r="A155" s="12">
        <v>3421</v>
      </c>
      <c r="B155" s="73">
        <v>5123</v>
      </c>
      <c r="C155" s="74" t="s">
        <v>315</v>
      </c>
      <c r="D155" s="121">
        <v>0</v>
      </c>
      <c r="E155" s="117">
        <v>0</v>
      </c>
      <c r="F155" s="103">
        <v>5324</v>
      </c>
      <c r="G155" s="236">
        <v>0</v>
      </c>
      <c r="H155" s="237"/>
      <c r="I155" s="10"/>
      <c r="J155" s="10"/>
      <c r="K155" s="9"/>
    </row>
    <row r="156" spans="1:11" s="7" customFormat="1" x14ac:dyDescent="0.2">
      <c r="A156" s="76">
        <v>3421</v>
      </c>
      <c r="B156" s="77">
        <v>5137</v>
      </c>
      <c r="C156" s="74" t="s">
        <v>371</v>
      </c>
      <c r="D156" s="179">
        <v>100</v>
      </c>
      <c r="E156" s="188">
        <v>100</v>
      </c>
      <c r="F156" s="156">
        <v>0</v>
      </c>
      <c r="G156" s="236">
        <v>100</v>
      </c>
      <c r="H156" s="237"/>
      <c r="I156" s="10"/>
      <c r="J156" s="10"/>
      <c r="K156" s="9"/>
    </row>
    <row r="157" spans="1:11" s="7" customFormat="1" x14ac:dyDescent="0.2">
      <c r="A157" s="76">
        <v>3421</v>
      </c>
      <c r="B157" s="77">
        <v>5171</v>
      </c>
      <c r="C157" s="74" t="s">
        <v>160</v>
      </c>
      <c r="D157" s="179">
        <v>50</v>
      </c>
      <c r="E157" s="188">
        <v>50</v>
      </c>
      <c r="F157" s="156">
        <v>33732.379999999997</v>
      </c>
      <c r="G157" s="236">
        <f>50+200</f>
        <v>250</v>
      </c>
      <c r="H157" s="237"/>
      <c r="I157" s="10"/>
      <c r="J157" s="10"/>
      <c r="K157" s="9"/>
    </row>
    <row r="158" spans="1:11" s="7" customFormat="1" x14ac:dyDescent="0.2">
      <c r="A158" s="76">
        <v>3421</v>
      </c>
      <c r="B158" s="77">
        <v>5229</v>
      </c>
      <c r="C158" s="74" t="s">
        <v>372</v>
      </c>
      <c r="D158" s="179">
        <v>20</v>
      </c>
      <c r="E158" s="188">
        <v>20</v>
      </c>
      <c r="F158" s="156">
        <v>20000</v>
      </c>
      <c r="G158" s="236">
        <v>20</v>
      </c>
      <c r="H158" s="237"/>
      <c r="I158" s="10"/>
      <c r="J158" s="10"/>
      <c r="K158" s="9"/>
    </row>
    <row r="159" spans="1:11" s="7" customFormat="1" ht="60" x14ac:dyDescent="0.2">
      <c r="A159" s="76">
        <v>3421</v>
      </c>
      <c r="B159" s="77">
        <v>6121</v>
      </c>
      <c r="C159" s="224" t="s">
        <v>325</v>
      </c>
      <c r="D159" s="221">
        <v>400</v>
      </c>
      <c r="E159" s="222">
        <v>400</v>
      </c>
      <c r="F159" s="296">
        <v>196995.05</v>
      </c>
      <c r="G159" s="297">
        <v>400</v>
      </c>
      <c r="H159" s="237"/>
      <c r="I159" s="10"/>
      <c r="J159" s="10"/>
      <c r="K159" s="9"/>
    </row>
    <row r="160" spans="1:11" s="5" customFormat="1" ht="15.75" x14ac:dyDescent="0.25">
      <c r="A160" s="40">
        <v>3421</v>
      </c>
      <c r="B160" s="41"/>
      <c r="C160" s="88" t="s">
        <v>66</v>
      </c>
      <c r="D160" s="122">
        <f>SUM(D155:D159)</f>
        <v>570</v>
      </c>
      <c r="E160" s="155">
        <f>SUM(E155:E159)</f>
        <v>570</v>
      </c>
      <c r="F160" s="108">
        <f>SUM(F155:F159)</f>
        <v>256051.43</v>
      </c>
      <c r="G160" s="201">
        <f>SUM(G155:G159)</f>
        <v>770</v>
      </c>
      <c r="H160" s="202">
        <f>G160</f>
        <v>770</v>
      </c>
      <c r="I160" s="10"/>
      <c r="J160" s="10"/>
      <c r="K160" s="9"/>
    </row>
    <row r="161" spans="1:11" s="7" customFormat="1" x14ac:dyDescent="0.2">
      <c r="A161" s="12"/>
      <c r="B161" s="14"/>
      <c r="C161" s="87"/>
      <c r="D161" s="121"/>
      <c r="E161" s="117"/>
      <c r="F161" s="104"/>
      <c r="G161" s="236"/>
      <c r="H161" s="237"/>
      <c r="I161" s="10"/>
      <c r="J161" s="10"/>
      <c r="K161" s="9"/>
    </row>
    <row r="162" spans="1:11" s="7" customFormat="1" ht="30" x14ac:dyDescent="0.2">
      <c r="A162" s="12">
        <v>3599</v>
      </c>
      <c r="B162" s="73">
        <v>5137</v>
      </c>
      <c r="C162" s="98" t="s">
        <v>120</v>
      </c>
      <c r="D162" s="121">
        <v>20</v>
      </c>
      <c r="E162" s="117">
        <v>20</v>
      </c>
      <c r="F162" s="103">
        <v>0</v>
      </c>
      <c r="G162" s="236">
        <v>20</v>
      </c>
      <c r="H162" s="237"/>
      <c r="I162" s="10"/>
      <c r="J162" s="10"/>
      <c r="K162" s="9"/>
    </row>
    <row r="163" spans="1:11" s="7" customFormat="1" ht="30" x14ac:dyDescent="0.2">
      <c r="A163" s="76">
        <v>3599</v>
      </c>
      <c r="B163" s="77">
        <v>5221</v>
      </c>
      <c r="C163" s="74" t="s">
        <v>373</v>
      </c>
      <c r="D163" s="179">
        <v>5</v>
      </c>
      <c r="E163" s="188">
        <v>5</v>
      </c>
      <c r="F163" s="156">
        <v>5000</v>
      </c>
      <c r="G163" s="236">
        <v>5</v>
      </c>
      <c r="H163" s="237"/>
      <c r="I163" s="10"/>
      <c r="J163" s="10"/>
      <c r="K163" s="9"/>
    </row>
    <row r="164" spans="1:11" s="7" customFormat="1" ht="45" x14ac:dyDescent="0.2">
      <c r="A164" s="76">
        <v>3599</v>
      </c>
      <c r="B164" s="77">
        <v>5221</v>
      </c>
      <c r="C164" s="74" t="s">
        <v>374</v>
      </c>
      <c r="D164" s="179">
        <v>0</v>
      </c>
      <c r="E164" s="188">
        <v>4.2</v>
      </c>
      <c r="F164" s="156">
        <v>4200</v>
      </c>
      <c r="G164" s="236">
        <v>5</v>
      </c>
      <c r="H164" s="237"/>
      <c r="I164" s="10"/>
      <c r="J164" s="10"/>
      <c r="K164" s="9"/>
    </row>
    <row r="165" spans="1:11" s="7" customFormat="1" ht="30" x14ac:dyDescent="0.2">
      <c r="A165" s="76">
        <v>3599</v>
      </c>
      <c r="B165" s="77">
        <v>5221</v>
      </c>
      <c r="C165" s="74" t="s">
        <v>375</v>
      </c>
      <c r="D165" s="179">
        <v>0</v>
      </c>
      <c r="E165" s="188">
        <v>20</v>
      </c>
      <c r="F165" s="156">
        <v>20000</v>
      </c>
      <c r="G165" s="236">
        <v>0</v>
      </c>
      <c r="H165" s="237"/>
      <c r="I165" s="10"/>
      <c r="J165" s="10"/>
      <c r="K165" s="9"/>
    </row>
    <row r="166" spans="1:11" s="7" customFormat="1" ht="30" x14ac:dyDescent="0.2">
      <c r="A166" s="76">
        <v>3599</v>
      </c>
      <c r="B166" s="77">
        <v>5339</v>
      </c>
      <c r="C166" s="74" t="s">
        <v>161</v>
      </c>
      <c r="D166" s="179">
        <v>10</v>
      </c>
      <c r="E166" s="188">
        <v>10</v>
      </c>
      <c r="F166" s="156">
        <v>0</v>
      </c>
      <c r="G166" s="236">
        <v>10</v>
      </c>
      <c r="H166" s="237"/>
      <c r="I166" s="10"/>
      <c r="J166" s="10"/>
      <c r="K166" s="9"/>
    </row>
    <row r="167" spans="1:11" s="7" customFormat="1" ht="30" x14ac:dyDescent="0.2">
      <c r="A167" s="76">
        <v>3599</v>
      </c>
      <c r="B167" s="77">
        <v>5492</v>
      </c>
      <c r="C167" s="74" t="s">
        <v>149</v>
      </c>
      <c r="D167" s="179">
        <v>5</v>
      </c>
      <c r="E167" s="188">
        <v>5</v>
      </c>
      <c r="F167" s="156">
        <v>0</v>
      </c>
      <c r="G167" s="236">
        <v>5</v>
      </c>
      <c r="H167" s="237"/>
      <c r="I167" s="10"/>
      <c r="J167" s="10"/>
      <c r="K167" s="9"/>
    </row>
    <row r="168" spans="1:11" s="7" customFormat="1" ht="15.75" x14ac:dyDescent="0.25">
      <c r="A168" s="40">
        <v>3599</v>
      </c>
      <c r="B168" s="41"/>
      <c r="C168" s="88" t="s">
        <v>234</v>
      </c>
      <c r="D168" s="122">
        <f>SUM(D162:D167)</f>
        <v>40</v>
      </c>
      <c r="E168" s="155">
        <f>SUM(E162:E167)</f>
        <v>64.2</v>
      </c>
      <c r="F168" s="108">
        <f>SUM(F162:F167)</f>
        <v>29200</v>
      </c>
      <c r="G168" s="201">
        <f>SUM(G162:G167)</f>
        <v>45</v>
      </c>
      <c r="H168" s="202">
        <f>G168</f>
        <v>45</v>
      </c>
      <c r="I168" s="10"/>
      <c r="J168" s="10"/>
      <c r="K168" s="9"/>
    </row>
    <row r="169" spans="1:11" s="7" customFormat="1" x14ac:dyDescent="0.2">
      <c r="A169" s="12"/>
      <c r="B169" s="14"/>
      <c r="C169" s="87"/>
      <c r="D169" s="121"/>
      <c r="E169" s="117"/>
      <c r="F169" s="104"/>
      <c r="G169" s="236"/>
      <c r="H169" s="237"/>
      <c r="I169" s="10"/>
      <c r="J169" s="10"/>
      <c r="K169" s="9"/>
    </row>
    <row r="170" spans="1:11" s="7" customFormat="1" x14ac:dyDescent="0.2">
      <c r="A170" s="12">
        <v>3631</v>
      </c>
      <c r="B170" s="14">
        <v>5154</v>
      </c>
      <c r="C170" s="87" t="s">
        <v>194</v>
      </c>
      <c r="D170" s="121">
        <v>3</v>
      </c>
      <c r="E170" s="117">
        <v>3</v>
      </c>
      <c r="F170" s="104">
        <v>0</v>
      </c>
      <c r="G170" s="236">
        <v>5</v>
      </c>
      <c r="H170" s="237"/>
      <c r="I170" s="10"/>
      <c r="J170" s="10"/>
      <c r="K170" s="9"/>
    </row>
    <row r="171" spans="1:11" s="5" customFormat="1" ht="15.75" x14ac:dyDescent="0.25">
      <c r="A171" s="40">
        <v>3631</v>
      </c>
      <c r="B171" s="41"/>
      <c r="C171" s="88" t="s">
        <v>46</v>
      </c>
      <c r="D171" s="122">
        <f>SUM(D170:D170)</f>
        <v>3</v>
      </c>
      <c r="E171" s="245">
        <f>SUM(E170:E170)</f>
        <v>3</v>
      </c>
      <c r="F171" s="211">
        <f>SUM(F170:F170)</f>
        <v>0</v>
      </c>
      <c r="G171" s="201">
        <f>SUM(G170:G170)</f>
        <v>5</v>
      </c>
      <c r="H171" s="202">
        <f>G171</f>
        <v>5</v>
      </c>
      <c r="I171" s="10"/>
      <c r="J171" s="10"/>
      <c r="K171" s="9"/>
    </row>
    <row r="172" spans="1:11" x14ac:dyDescent="0.2">
      <c r="A172" s="12"/>
      <c r="B172" s="14"/>
      <c r="C172" s="87"/>
      <c r="D172" s="121"/>
      <c r="E172" s="117"/>
      <c r="F172" s="104"/>
      <c r="G172" s="236"/>
      <c r="H172" s="237"/>
    </row>
    <row r="173" spans="1:11" x14ac:dyDescent="0.2">
      <c r="A173" s="12">
        <v>3632</v>
      </c>
      <c r="B173" s="73">
        <v>5011</v>
      </c>
      <c r="C173" s="83" t="s">
        <v>16</v>
      </c>
      <c r="D173" s="121">
        <v>171</v>
      </c>
      <c r="E173" s="117">
        <v>171</v>
      </c>
      <c r="F173" s="103">
        <v>138787</v>
      </c>
      <c r="G173" s="236">
        <v>171</v>
      </c>
      <c r="H173" s="237"/>
    </row>
    <row r="174" spans="1:11" x14ac:dyDescent="0.2">
      <c r="A174" s="76">
        <v>3632</v>
      </c>
      <c r="B174" s="77">
        <v>5021</v>
      </c>
      <c r="C174" s="227" t="s">
        <v>19</v>
      </c>
      <c r="D174" s="179">
        <v>6</v>
      </c>
      <c r="E174" s="188">
        <v>6</v>
      </c>
      <c r="F174" s="156">
        <v>0</v>
      </c>
      <c r="G174" s="236">
        <v>6</v>
      </c>
      <c r="H174" s="237"/>
    </row>
    <row r="175" spans="1:11" x14ac:dyDescent="0.2">
      <c r="A175" s="76">
        <v>3632</v>
      </c>
      <c r="B175" s="77">
        <v>5031</v>
      </c>
      <c r="C175" s="74" t="s">
        <v>265</v>
      </c>
      <c r="D175" s="179">
        <v>43</v>
      </c>
      <c r="E175" s="188">
        <v>43</v>
      </c>
      <c r="F175" s="156">
        <v>34969</v>
      </c>
      <c r="G175" s="236">
        <v>43</v>
      </c>
      <c r="H175" s="237"/>
    </row>
    <row r="176" spans="1:11" x14ac:dyDescent="0.2">
      <c r="A176" s="76">
        <v>3632</v>
      </c>
      <c r="B176" s="77">
        <v>5032</v>
      </c>
      <c r="C176" s="74" t="s">
        <v>38</v>
      </c>
      <c r="D176" s="179">
        <v>16</v>
      </c>
      <c r="E176" s="188">
        <v>16</v>
      </c>
      <c r="F176" s="156">
        <v>12689</v>
      </c>
      <c r="G176" s="236">
        <v>16</v>
      </c>
      <c r="H176" s="237"/>
    </row>
    <row r="177" spans="1:11" x14ac:dyDescent="0.2">
      <c r="A177" s="76">
        <v>3632</v>
      </c>
      <c r="B177" s="77">
        <v>5137</v>
      </c>
      <c r="C177" s="74" t="s">
        <v>42</v>
      </c>
      <c r="D177" s="179">
        <v>8</v>
      </c>
      <c r="E177" s="188">
        <v>8</v>
      </c>
      <c r="F177" s="156">
        <v>0</v>
      </c>
      <c r="G177" s="236">
        <v>8</v>
      </c>
      <c r="H177" s="237"/>
    </row>
    <row r="178" spans="1:11" x14ac:dyDescent="0.2">
      <c r="A178" s="76">
        <v>3632</v>
      </c>
      <c r="B178" s="77">
        <v>5139</v>
      </c>
      <c r="C178" s="74" t="s">
        <v>5</v>
      </c>
      <c r="D178" s="179">
        <v>7</v>
      </c>
      <c r="E178" s="188">
        <v>7</v>
      </c>
      <c r="F178" s="156">
        <v>4618.2</v>
      </c>
      <c r="G178" s="236">
        <v>7</v>
      </c>
      <c r="H178" s="237"/>
    </row>
    <row r="179" spans="1:11" x14ac:dyDescent="0.2">
      <c r="A179" s="76">
        <v>3632</v>
      </c>
      <c r="B179" s="77">
        <v>5151</v>
      </c>
      <c r="C179" s="74" t="s">
        <v>12</v>
      </c>
      <c r="D179" s="179">
        <v>8</v>
      </c>
      <c r="E179" s="188">
        <v>8</v>
      </c>
      <c r="F179" s="156">
        <v>4447</v>
      </c>
      <c r="G179" s="236">
        <v>8</v>
      </c>
      <c r="H179" s="237"/>
    </row>
    <row r="180" spans="1:11" x14ac:dyDescent="0.2">
      <c r="A180" s="76">
        <v>3632</v>
      </c>
      <c r="B180" s="77">
        <v>5154</v>
      </c>
      <c r="C180" s="74" t="s">
        <v>14</v>
      </c>
      <c r="D180" s="179">
        <v>5</v>
      </c>
      <c r="E180" s="188">
        <v>5</v>
      </c>
      <c r="F180" s="156">
        <v>3900</v>
      </c>
      <c r="G180" s="236">
        <v>7</v>
      </c>
      <c r="H180" s="237"/>
    </row>
    <row r="181" spans="1:11" x14ac:dyDescent="0.2">
      <c r="A181" s="76">
        <v>3632</v>
      </c>
      <c r="B181" s="77">
        <v>5156</v>
      </c>
      <c r="C181" s="74" t="s">
        <v>67</v>
      </c>
      <c r="D181" s="179">
        <v>1</v>
      </c>
      <c r="E181" s="188">
        <v>1</v>
      </c>
      <c r="F181" s="156">
        <v>0</v>
      </c>
      <c r="G181" s="236">
        <v>1</v>
      </c>
      <c r="H181" s="237"/>
    </row>
    <row r="182" spans="1:11" ht="30" x14ac:dyDescent="0.2">
      <c r="A182" s="76">
        <v>3632</v>
      </c>
      <c r="B182" s="77">
        <v>5169</v>
      </c>
      <c r="C182" s="74" t="s">
        <v>376</v>
      </c>
      <c r="D182" s="179">
        <v>30</v>
      </c>
      <c r="E182" s="188">
        <v>30</v>
      </c>
      <c r="F182" s="156">
        <v>7260</v>
      </c>
      <c r="G182" s="236">
        <v>30</v>
      </c>
      <c r="H182" s="237"/>
    </row>
    <row r="183" spans="1:11" x14ac:dyDescent="0.2">
      <c r="A183" s="76">
        <v>3632</v>
      </c>
      <c r="B183" s="77">
        <v>5169</v>
      </c>
      <c r="C183" s="74" t="s">
        <v>169</v>
      </c>
      <c r="D183" s="179">
        <v>120</v>
      </c>
      <c r="E183" s="188">
        <v>120</v>
      </c>
      <c r="F183" s="156">
        <v>96385</v>
      </c>
      <c r="G183" s="236">
        <v>120</v>
      </c>
      <c r="H183" s="237"/>
    </row>
    <row r="184" spans="1:11" x14ac:dyDescent="0.2">
      <c r="A184" s="76">
        <v>3632</v>
      </c>
      <c r="B184" s="77">
        <v>5169</v>
      </c>
      <c r="C184" s="74" t="s">
        <v>170</v>
      </c>
      <c r="D184" s="179">
        <v>70</v>
      </c>
      <c r="E184" s="188">
        <v>70</v>
      </c>
      <c r="F184" s="156">
        <v>28581</v>
      </c>
      <c r="G184" s="236">
        <v>70</v>
      </c>
      <c r="H184" s="237"/>
    </row>
    <row r="185" spans="1:11" x14ac:dyDescent="0.2">
      <c r="A185" s="76">
        <v>3632</v>
      </c>
      <c r="B185" s="77">
        <v>5171</v>
      </c>
      <c r="C185" s="74" t="s">
        <v>162</v>
      </c>
      <c r="D185" s="179">
        <v>100</v>
      </c>
      <c r="E185" s="188">
        <v>100</v>
      </c>
      <c r="F185" s="156">
        <v>0</v>
      </c>
      <c r="G185" s="236">
        <v>100</v>
      </c>
      <c r="H185" s="237"/>
    </row>
    <row r="186" spans="1:11" ht="30" x14ac:dyDescent="0.2">
      <c r="A186" s="76">
        <v>3632</v>
      </c>
      <c r="B186" s="77">
        <v>6121</v>
      </c>
      <c r="C186" s="224" t="s">
        <v>377</v>
      </c>
      <c r="D186" s="221">
        <v>200</v>
      </c>
      <c r="E186" s="222">
        <v>200</v>
      </c>
      <c r="F186" s="296">
        <v>0</v>
      </c>
      <c r="G186" s="297">
        <v>200</v>
      </c>
      <c r="H186" s="237"/>
    </row>
    <row r="187" spans="1:11" s="3" customFormat="1" ht="15.75" x14ac:dyDescent="0.25">
      <c r="A187" s="37">
        <v>3632</v>
      </c>
      <c r="B187" s="38"/>
      <c r="C187" s="91" t="s">
        <v>20</v>
      </c>
      <c r="D187" s="105">
        <f>SUM(D173:D186)</f>
        <v>785</v>
      </c>
      <c r="E187" s="118">
        <f>SUM(E173:E186)</f>
        <v>785</v>
      </c>
      <c r="F187" s="107">
        <f>SUM(F173:F186)</f>
        <v>331636.2</v>
      </c>
      <c r="G187" s="241">
        <f>SUM(G173:G186)</f>
        <v>787</v>
      </c>
      <c r="H187" s="242">
        <f>G187</f>
        <v>787</v>
      </c>
      <c r="I187" s="10"/>
      <c r="J187" s="10"/>
      <c r="K187" s="9"/>
    </row>
    <row r="188" spans="1:11" x14ac:dyDescent="0.2">
      <c r="A188" s="12"/>
      <c r="B188" s="14"/>
      <c r="C188" s="87"/>
      <c r="D188" s="121"/>
      <c r="E188" s="117"/>
      <c r="F188" s="104"/>
      <c r="G188" s="236"/>
      <c r="H188" s="237"/>
    </row>
    <row r="189" spans="1:11" ht="30" x14ac:dyDescent="0.2">
      <c r="A189" s="12">
        <v>3635</v>
      </c>
      <c r="B189" s="73">
        <v>5021</v>
      </c>
      <c r="C189" s="98" t="s">
        <v>326</v>
      </c>
      <c r="D189" s="121">
        <v>0</v>
      </c>
      <c r="E189" s="117">
        <v>33</v>
      </c>
      <c r="F189" s="103">
        <v>32984</v>
      </c>
      <c r="G189" s="236">
        <v>0</v>
      </c>
      <c r="H189" s="237"/>
    </row>
    <row r="190" spans="1:11" ht="30" x14ac:dyDescent="0.2">
      <c r="A190" s="76">
        <v>3635</v>
      </c>
      <c r="B190" s="77">
        <v>5021</v>
      </c>
      <c r="C190" s="74" t="s">
        <v>195</v>
      </c>
      <c r="D190" s="179">
        <v>0</v>
      </c>
      <c r="E190" s="188">
        <v>30</v>
      </c>
      <c r="F190" s="156">
        <v>29952</v>
      </c>
      <c r="G190" s="236">
        <v>0</v>
      </c>
      <c r="H190" s="237"/>
    </row>
    <row r="191" spans="1:11" ht="30" x14ac:dyDescent="0.2">
      <c r="A191" s="76">
        <v>3635</v>
      </c>
      <c r="B191" s="77">
        <v>5021</v>
      </c>
      <c r="C191" s="74" t="s">
        <v>258</v>
      </c>
      <c r="D191" s="179">
        <v>3.3</v>
      </c>
      <c r="E191" s="188">
        <v>3.3</v>
      </c>
      <c r="F191" s="156">
        <v>3314</v>
      </c>
      <c r="G191" s="236">
        <v>0</v>
      </c>
      <c r="H191" s="237"/>
    </row>
    <row r="192" spans="1:11" ht="30" x14ac:dyDescent="0.2">
      <c r="A192" s="76">
        <v>3635</v>
      </c>
      <c r="B192" s="77">
        <v>5021</v>
      </c>
      <c r="C192" s="74" t="s">
        <v>327</v>
      </c>
      <c r="D192" s="179">
        <v>63</v>
      </c>
      <c r="E192" s="188">
        <v>63</v>
      </c>
      <c r="F192" s="156">
        <v>0</v>
      </c>
      <c r="G192" s="236">
        <v>0</v>
      </c>
      <c r="H192" s="237"/>
    </row>
    <row r="193" spans="1:11" ht="30" x14ac:dyDescent="0.2">
      <c r="A193" s="76">
        <v>3635</v>
      </c>
      <c r="B193" s="77">
        <v>5166</v>
      </c>
      <c r="C193" s="74" t="s">
        <v>259</v>
      </c>
      <c r="D193" s="179">
        <v>0</v>
      </c>
      <c r="E193" s="188">
        <v>17</v>
      </c>
      <c r="F193" s="156">
        <v>16940</v>
      </c>
      <c r="G193" s="236">
        <v>0</v>
      </c>
      <c r="H193" s="237"/>
    </row>
    <row r="194" spans="1:11" ht="30" x14ac:dyDescent="0.2">
      <c r="A194" s="76">
        <v>3635</v>
      </c>
      <c r="B194" s="77">
        <v>5166</v>
      </c>
      <c r="C194" s="74" t="s">
        <v>260</v>
      </c>
      <c r="D194" s="179">
        <v>0</v>
      </c>
      <c r="E194" s="188">
        <v>15.2</v>
      </c>
      <c r="F194" s="156">
        <v>15246</v>
      </c>
      <c r="G194" s="236">
        <v>0</v>
      </c>
      <c r="H194" s="237"/>
    </row>
    <row r="195" spans="1:11" ht="30" x14ac:dyDescent="0.2">
      <c r="A195" s="76">
        <v>3635</v>
      </c>
      <c r="B195" s="77">
        <v>5166</v>
      </c>
      <c r="C195" s="74" t="s">
        <v>328</v>
      </c>
      <c r="D195" s="179">
        <v>90</v>
      </c>
      <c r="E195" s="188">
        <v>90</v>
      </c>
      <c r="F195" s="156">
        <v>15004</v>
      </c>
      <c r="G195" s="236">
        <v>0</v>
      </c>
      <c r="H195" s="237"/>
    </row>
    <row r="196" spans="1:11" x14ac:dyDescent="0.2">
      <c r="A196" s="76">
        <v>3635</v>
      </c>
      <c r="B196" s="77">
        <v>5166</v>
      </c>
      <c r="C196" s="74" t="s">
        <v>196</v>
      </c>
      <c r="D196" s="179">
        <v>300</v>
      </c>
      <c r="E196" s="188">
        <v>300</v>
      </c>
      <c r="F196" s="156">
        <v>86100</v>
      </c>
      <c r="G196" s="236">
        <v>300</v>
      </c>
      <c r="H196" s="237"/>
    </row>
    <row r="197" spans="1:11" s="3" customFormat="1" ht="15.75" x14ac:dyDescent="0.25">
      <c r="A197" s="37">
        <v>3635</v>
      </c>
      <c r="B197" s="38"/>
      <c r="C197" s="86" t="s">
        <v>21</v>
      </c>
      <c r="D197" s="105">
        <f>SUM(D189:D196)</f>
        <v>456.3</v>
      </c>
      <c r="E197" s="118">
        <f>SUM(E189:E196)</f>
        <v>551.5</v>
      </c>
      <c r="F197" s="107">
        <f>SUM(F189:F196)</f>
        <v>199540</v>
      </c>
      <c r="G197" s="241">
        <f>SUM(G189:G196)</f>
        <v>300</v>
      </c>
      <c r="H197" s="242">
        <f>G197</f>
        <v>300</v>
      </c>
      <c r="I197" s="10"/>
      <c r="J197" s="10"/>
      <c r="K197" s="9"/>
    </row>
    <row r="198" spans="1:11" s="3" customFormat="1" ht="15.75" x14ac:dyDescent="0.25">
      <c r="A198" s="37"/>
      <c r="B198" s="38"/>
      <c r="C198" s="86"/>
      <c r="D198" s="121"/>
      <c r="E198" s="117"/>
      <c r="F198" s="107"/>
      <c r="G198" s="236"/>
      <c r="H198" s="237"/>
      <c r="I198" s="10"/>
      <c r="J198" s="10"/>
      <c r="K198" s="9"/>
    </row>
    <row r="199" spans="1:11" s="9" customFormat="1" x14ac:dyDescent="0.2">
      <c r="A199" s="12">
        <v>3639</v>
      </c>
      <c r="B199" s="73">
        <v>5139</v>
      </c>
      <c r="C199" s="98" t="s">
        <v>221</v>
      </c>
      <c r="D199" s="121">
        <v>20</v>
      </c>
      <c r="E199" s="117">
        <v>20</v>
      </c>
      <c r="F199" s="103">
        <v>0</v>
      </c>
      <c r="G199" s="236">
        <v>20</v>
      </c>
      <c r="H199" s="237"/>
      <c r="I199" s="10"/>
      <c r="J199" s="10"/>
    </row>
    <row r="200" spans="1:11" s="9" customFormat="1" x14ac:dyDescent="0.2">
      <c r="A200" s="76">
        <v>3639</v>
      </c>
      <c r="B200" s="77">
        <v>5151</v>
      </c>
      <c r="C200" s="74" t="s">
        <v>12</v>
      </c>
      <c r="D200" s="179">
        <v>4</v>
      </c>
      <c r="E200" s="188">
        <v>4</v>
      </c>
      <c r="F200" s="156">
        <v>259</v>
      </c>
      <c r="G200" s="236">
        <v>4</v>
      </c>
      <c r="H200" s="237"/>
      <c r="I200" s="10"/>
      <c r="J200" s="10"/>
    </row>
    <row r="201" spans="1:11" s="7" customFormat="1" x14ac:dyDescent="0.2">
      <c r="A201" s="76">
        <v>3639</v>
      </c>
      <c r="B201" s="77">
        <v>5154</v>
      </c>
      <c r="C201" s="74" t="s">
        <v>96</v>
      </c>
      <c r="D201" s="179">
        <v>7</v>
      </c>
      <c r="E201" s="188">
        <v>7</v>
      </c>
      <c r="F201" s="156">
        <v>4705</v>
      </c>
      <c r="G201" s="236">
        <v>8</v>
      </c>
      <c r="H201" s="237"/>
      <c r="I201" s="10"/>
      <c r="J201" s="10"/>
      <c r="K201" s="9"/>
    </row>
    <row r="202" spans="1:11" s="7" customFormat="1" ht="30" x14ac:dyDescent="0.2">
      <c r="A202" s="76">
        <v>3639</v>
      </c>
      <c r="B202" s="77">
        <v>5169</v>
      </c>
      <c r="C202" s="74" t="s">
        <v>217</v>
      </c>
      <c r="D202" s="179">
        <v>25</v>
      </c>
      <c r="E202" s="188">
        <v>25</v>
      </c>
      <c r="F202" s="156">
        <v>7623</v>
      </c>
      <c r="G202" s="236">
        <v>30</v>
      </c>
      <c r="H202" s="237"/>
      <c r="I202" s="10"/>
      <c r="J202" s="10"/>
      <c r="K202" s="9"/>
    </row>
    <row r="203" spans="1:11" s="7" customFormat="1" x14ac:dyDescent="0.2">
      <c r="A203" s="76">
        <v>3639</v>
      </c>
      <c r="B203" s="77">
        <v>5171</v>
      </c>
      <c r="C203" s="74" t="s">
        <v>138</v>
      </c>
      <c r="D203" s="179">
        <v>10</v>
      </c>
      <c r="E203" s="188">
        <v>10</v>
      </c>
      <c r="F203" s="156">
        <v>0</v>
      </c>
      <c r="G203" s="236">
        <v>10</v>
      </c>
      <c r="H203" s="237"/>
      <c r="I203" s="10"/>
      <c r="J203" s="10"/>
      <c r="K203" s="9"/>
    </row>
    <row r="204" spans="1:11" s="3" customFormat="1" ht="15.75" x14ac:dyDescent="0.25">
      <c r="A204" s="37">
        <v>3639</v>
      </c>
      <c r="B204" s="38"/>
      <c r="C204" s="86" t="s">
        <v>54</v>
      </c>
      <c r="D204" s="105">
        <f>SUM(D199:D203)</f>
        <v>66</v>
      </c>
      <c r="E204" s="105">
        <f t="shared" ref="E204:F204" si="4">SUM(E199:E203)</f>
        <v>66</v>
      </c>
      <c r="F204" s="127">
        <f t="shared" si="4"/>
        <v>12587</v>
      </c>
      <c r="G204" s="241">
        <f>SUM(G199:G203)</f>
        <v>72</v>
      </c>
      <c r="H204" s="242">
        <f>G204</f>
        <v>72</v>
      </c>
      <c r="I204" s="10"/>
      <c r="J204" s="10"/>
      <c r="K204" s="9"/>
    </row>
    <row r="205" spans="1:11" s="3" customFormat="1" ht="15.75" x14ac:dyDescent="0.25">
      <c r="A205" s="37"/>
      <c r="B205" s="38"/>
      <c r="C205" s="86"/>
      <c r="D205" s="121"/>
      <c r="E205" s="117"/>
      <c r="F205" s="107"/>
      <c r="G205" s="236"/>
      <c r="H205" s="237"/>
      <c r="I205" s="10"/>
      <c r="J205" s="10"/>
      <c r="K205" s="9"/>
    </row>
    <row r="206" spans="1:11" s="3" customFormat="1" x14ac:dyDescent="0.2">
      <c r="A206" s="12">
        <v>3722</v>
      </c>
      <c r="B206" s="14">
        <v>5169</v>
      </c>
      <c r="C206" s="87" t="s">
        <v>6</v>
      </c>
      <c r="D206" s="121">
        <v>60</v>
      </c>
      <c r="E206" s="117">
        <v>60</v>
      </c>
      <c r="F206" s="104">
        <v>22854.48</v>
      </c>
      <c r="G206" s="236">
        <v>60</v>
      </c>
      <c r="H206" s="237"/>
      <c r="I206" s="10"/>
      <c r="J206" s="10"/>
      <c r="K206" s="9"/>
    </row>
    <row r="207" spans="1:11" s="3" customFormat="1" ht="30" x14ac:dyDescent="0.2">
      <c r="A207" s="12">
        <v>3722</v>
      </c>
      <c r="B207" s="73">
        <v>6121</v>
      </c>
      <c r="C207" s="98" t="s">
        <v>409</v>
      </c>
      <c r="D207" s="221">
        <v>0</v>
      </c>
      <c r="E207" s="222">
        <v>0</v>
      </c>
      <c r="F207" s="296">
        <v>0</v>
      </c>
      <c r="G207" s="297">
        <v>200</v>
      </c>
      <c r="H207" s="237"/>
      <c r="I207" s="10"/>
      <c r="J207" s="10"/>
      <c r="K207" s="9"/>
    </row>
    <row r="208" spans="1:11" s="3" customFormat="1" ht="15.75" x14ac:dyDescent="0.25">
      <c r="A208" s="37">
        <v>3722</v>
      </c>
      <c r="B208" s="38"/>
      <c r="C208" s="86" t="s">
        <v>22</v>
      </c>
      <c r="D208" s="105">
        <f t="shared" ref="D208:E208" si="5">SUM(D206)</f>
        <v>60</v>
      </c>
      <c r="E208" s="118">
        <f t="shared" si="5"/>
        <v>60</v>
      </c>
      <c r="F208" s="107">
        <f>SUM(F206)</f>
        <v>22854.48</v>
      </c>
      <c r="G208" s="241">
        <f>SUM(G206:G207)</f>
        <v>260</v>
      </c>
      <c r="H208" s="242">
        <f>G208</f>
        <v>260</v>
      </c>
      <c r="I208" s="10"/>
      <c r="J208" s="10"/>
      <c r="K208" s="9"/>
    </row>
    <row r="209" spans="1:11" s="3" customFormat="1" ht="15.75" x14ac:dyDescent="0.25">
      <c r="A209" s="37"/>
      <c r="B209" s="38"/>
      <c r="C209" s="86"/>
      <c r="D209" s="121"/>
      <c r="E209" s="117"/>
      <c r="F209" s="107"/>
      <c r="G209" s="236"/>
      <c r="H209" s="237"/>
      <c r="I209" s="10"/>
      <c r="J209" s="10"/>
      <c r="K209" s="9"/>
    </row>
    <row r="210" spans="1:11" s="3" customFormat="1" x14ac:dyDescent="0.2">
      <c r="A210" s="12">
        <v>3731</v>
      </c>
      <c r="B210" s="14">
        <v>5169</v>
      </c>
      <c r="C210" s="87" t="s">
        <v>43</v>
      </c>
      <c r="D210" s="121">
        <v>8</v>
      </c>
      <c r="E210" s="117">
        <v>8</v>
      </c>
      <c r="F210" s="104">
        <v>3811.5</v>
      </c>
      <c r="G210" s="236">
        <v>8</v>
      </c>
      <c r="H210" s="237"/>
      <c r="I210" s="10"/>
      <c r="J210" s="10"/>
      <c r="K210" s="9"/>
    </row>
    <row r="211" spans="1:11" s="3" customFormat="1" ht="31.5" x14ac:dyDescent="0.25">
      <c r="A211" s="37">
        <v>3731</v>
      </c>
      <c r="B211" s="38"/>
      <c r="C211" s="86" t="s">
        <v>103</v>
      </c>
      <c r="D211" s="105">
        <f t="shared" ref="D211:E211" si="6">SUM(D210)</f>
        <v>8</v>
      </c>
      <c r="E211" s="118">
        <f t="shared" si="6"/>
        <v>8</v>
      </c>
      <c r="F211" s="107">
        <f>SUM(F210)</f>
        <v>3811.5</v>
      </c>
      <c r="G211" s="241">
        <f t="shared" ref="G211" si="7">SUM(G210)</f>
        <v>8</v>
      </c>
      <c r="H211" s="242">
        <f>G211</f>
        <v>8</v>
      </c>
      <c r="I211" s="10"/>
      <c r="J211" s="10"/>
      <c r="K211" s="9"/>
    </row>
    <row r="212" spans="1:11" s="3" customFormat="1" ht="15.75" x14ac:dyDescent="0.25">
      <c r="A212" s="37"/>
      <c r="B212" s="38"/>
      <c r="C212" s="86"/>
      <c r="D212" s="121"/>
      <c r="E212" s="117"/>
      <c r="F212" s="107"/>
      <c r="G212" s="236"/>
      <c r="H212" s="237"/>
      <c r="I212" s="10"/>
      <c r="J212" s="10"/>
      <c r="K212" s="9"/>
    </row>
    <row r="213" spans="1:11" s="3" customFormat="1" ht="30" x14ac:dyDescent="0.2">
      <c r="A213" s="12">
        <v>3745</v>
      </c>
      <c r="B213" s="73">
        <v>5137</v>
      </c>
      <c r="C213" s="98" t="s">
        <v>401</v>
      </c>
      <c r="D213" s="121">
        <v>20</v>
      </c>
      <c r="E213" s="117">
        <v>20</v>
      </c>
      <c r="F213" s="103">
        <v>4598</v>
      </c>
      <c r="G213" s="236">
        <v>20</v>
      </c>
      <c r="H213" s="237"/>
      <c r="I213" s="10"/>
      <c r="J213" s="10"/>
      <c r="K213" s="9"/>
    </row>
    <row r="214" spans="1:11" s="3" customFormat="1" x14ac:dyDescent="0.2">
      <c r="A214" s="76">
        <v>3745</v>
      </c>
      <c r="B214" s="77">
        <v>5139</v>
      </c>
      <c r="C214" s="74" t="s">
        <v>70</v>
      </c>
      <c r="D214" s="179">
        <v>100</v>
      </c>
      <c r="E214" s="188">
        <v>100</v>
      </c>
      <c r="F214" s="156">
        <v>22659.4</v>
      </c>
      <c r="G214" s="236">
        <v>100</v>
      </c>
      <c r="H214" s="237"/>
      <c r="I214" s="10"/>
      <c r="J214" s="10"/>
      <c r="K214" s="9"/>
    </row>
    <row r="215" spans="1:11" s="3" customFormat="1" x14ac:dyDescent="0.2">
      <c r="A215" s="76">
        <v>3745</v>
      </c>
      <c r="B215" s="77">
        <v>5169</v>
      </c>
      <c r="C215" s="74" t="s">
        <v>104</v>
      </c>
      <c r="D215" s="179">
        <v>40</v>
      </c>
      <c r="E215" s="188">
        <v>40</v>
      </c>
      <c r="F215" s="156">
        <v>0</v>
      </c>
      <c r="G215" s="236">
        <v>40</v>
      </c>
      <c r="H215" s="237"/>
      <c r="I215" s="10"/>
      <c r="J215" s="10"/>
      <c r="K215" s="9"/>
    </row>
    <row r="216" spans="1:11" s="3" customFormat="1" ht="30" x14ac:dyDescent="0.2">
      <c r="A216" s="76">
        <v>3745</v>
      </c>
      <c r="B216" s="77">
        <v>5169</v>
      </c>
      <c r="C216" s="74" t="s">
        <v>164</v>
      </c>
      <c r="D216" s="179">
        <v>3100</v>
      </c>
      <c r="E216" s="188">
        <v>3100</v>
      </c>
      <c r="F216" s="156">
        <v>2226236.7000000002</v>
      </c>
      <c r="G216" s="236">
        <v>3310</v>
      </c>
      <c r="H216" s="237"/>
      <c r="I216" s="10"/>
      <c r="J216" s="10"/>
      <c r="K216" s="9"/>
    </row>
    <row r="217" spans="1:11" s="5" customFormat="1" ht="45" x14ac:dyDescent="0.2">
      <c r="A217" s="76">
        <v>3745</v>
      </c>
      <c r="B217" s="77">
        <v>5169</v>
      </c>
      <c r="C217" s="74" t="s">
        <v>379</v>
      </c>
      <c r="D217" s="179">
        <v>0</v>
      </c>
      <c r="E217" s="188">
        <v>1337</v>
      </c>
      <c r="F217" s="156">
        <v>112784.1</v>
      </c>
      <c r="G217" s="236">
        <v>0</v>
      </c>
      <c r="H217" s="237"/>
      <c r="I217" s="10"/>
      <c r="J217" s="10"/>
      <c r="K217" s="9"/>
    </row>
    <row r="218" spans="1:11" s="3" customFormat="1" ht="47.25" customHeight="1" x14ac:dyDescent="0.2">
      <c r="A218" s="76">
        <v>3745</v>
      </c>
      <c r="B218" s="77">
        <v>5169</v>
      </c>
      <c r="C218" s="74" t="s">
        <v>380</v>
      </c>
      <c r="D218" s="179">
        <v>0</v>
      </c>
      <c r="E218" s="188">
        <v>1404.6</v>
      </c>
      <c r="F218" s="156">
        <v>538819.05000000005</v>
      </c>
      <c r="G218" s="236">
        <v>0</v>
      </c>
      <c r="H218" s="237"/>
      <c r="I218" s="10"/>
      <c r="J218" s="10"/>
      <c r="K218" s="9"/>
    </row>
    <row r="219" spans="1:11" s="3" customFormat="1" ht="45" x14ac:dyDescent="0.2">
      <c r="A219" s="76">
        <v>3745</v>
      </c>
      <c r="B219" s="77">
        <v>5169</v>
      </c>
      <c r="C219" s="74" t="s">
        <v>381</v>
      </c>
      <c r="D219" s="179">
        <v>0</v>
      </c>
      <c r="E219" s="188">
        <v>0</v>
      </c>
      <c r="F219" s="156">
        <v>0</v>
      </c>
      <c r="G219" s="236">
        <v>520</v>
      </c>
      <c r="H219" s="237"/>
      <c r="I219" s="10"/>
      <c r="J219" s="10"/>
      <c r="K219" s="9"/>
    </row>
    <row r="220" spans="1:11" s="3" customFormat="1" x14ac:dyDescent="0.2">
      <c r="A220" s="76">
        <v>3745</v>
      </c>
      <c r="B220" s="77">
        <v>5171</v>
      </c>
      <c r="C220" s="74" t="s">
        <v>105</v>
      </c>
      <c r="D220" s="179">
        <v>25</v>
      </c>
      <c r="E220" s="188">
        <v>25</v>
      </c>
      <c r="F220" s="156">
        <v>1815</v>
      </c>
      <c r="G220" s="236">
        <v>25</v>
      </c>
      <c r="H220" s="237"/>
      <c r="I220" s="10"/>
      <c r="J220" s="10"/>
      <c r="K220" s="9"/>
    </row>
    <row r="221" spans="1:11" s="3" customFormat="1" ht="15.75" x14ac:dyDescent="0.25">
      <c r="A221" s="37">
        <v>3745</v>
      </c>
      <c r="B221" s="38"/>
      <c r="C221" s="86" t="s">
        <v>29</v>
      </c>
      <c r="D221" s="105">
        <f>SUM(D213:D220)</f>
        <v>3285</v>
      </c>
      <c r="E221" s="118">
        <f>SUM(E213:E220)</f>
        <v>6026.6</v>
      </c>
      <c r="F221" s="107">
        <f>SUM(F213:F220)</f>
        <v>2906912.25</v>
      </c>
      <c r="G221" s="241">
        <f>SUM(G213:G220)</f>
        <v>4015</v>
      </c>
      <c r="H221" s="242">
        <f>G221</f>
        <v>4015</v>
      </c>
      <c r="I221" s="10"/>
      <c r="J221" s="10"/>
      <c r="K221" s="9"/>
    </row>
    <row r="222" spans="1:11" s="3" customFormat="1" ht="15.75" x14ac:dyDescent="0.25">
      <c r="A222" s="12"/>
      <c r="B222" s="14"/>
      <c r="C222" s="87"/>
      <c r="D222" s="121"/>
      <c r="E222" s="117"/>
      <c r="F222" s="107"/>
      <c r="G222" s="236"/>
      <c r="H222" s="237"/>
      <c r="I222" s="10"/>
      <c r="J222" s="10"/>
      <c r="K222" s="9"/>
    </row>
    <row r="223" spans="1:11" s="3" customFormat="1" x14ac:dyDescent="0.2">
      <c r="A223" s="12">
        <v>3900</v>
      </c>
      <c r="B223" s="73">
        <v>5161</v>
      </c>
      <c r="C223" s="98" t="s">
        <v>81</v>
      </c>
      <c r="D223" s="121">
        <v>16</v>
      </c>
      <c r="E223" s="117">
        <v>16</v>
      </c>
      <c r="F223" s="103">
        <v>699</v>
      </c>
      <c r="G223" s="236">
        <v>8</v>
      </c>
      <c r="H223" s="237"/>
      <c r="I223" s="10"/>
      <c r="J223" s="10"/>
      <c r="K223" s="9"/>
    </row>
    <row r="224" spans="1:11" s="3" customFormat="1" x14ac:dyDescent="0.2">
      <c r="A224" s="76">
        <v>3900</v>
      </c>
      <c r="B224" s="77">
        <v>5194</v>
      </c>
      <c r="C224" s="74" t="s">
        <v>121</v>
      </c>
      <c r="D224" s="179">
        <v>20</v>
      </c>
      <c r="E224" s="188">
        <v>20</v>
      </c>
      <c r="F224" s="156">
        <v>600</v>
      </c>
      <c r="G224" s="236">
        <v>20</v>
      </c>
      <c r="H224" s="237"/>
      <c r="I224" s="10"/>
      <c r="J224" s="10"/>
      <c r="K224" s="9"/>
    </row>
    <row r="225" spans="1:11" s="3" customFormat="1" ht="30" x14ac:dyDescent="0.2">
      <c r="A225" s="76">
        <v>3900</v>
      </c>
      <c r="B225" s="77">
        <v>5221</v>
      </c>
      <c r="C225" s="74" t="s">
        <v>378</v>
      </c>
      <c r="D225" s="179">
        <v>20</v>
      </c>
      <c r="E225" s="188">
        <v>20</v>
      </c>
      <c r="F225" s="156">
        <v>20000</v>
      </c>
      <c r="G225" s="236">
        <v>20</v>
      </c>
      <c r="H225" s="237"/>
      <c r="I225" s="10"/>
      <c r="J225" s="10"/>
      <c r="K225" s="9"/>
    </row>
    <row r="226" spans="1:11" s="3" customFormat="1" x14ac:dyDescent="0.2">
      <c r="A226" s="76">
        <v>3900</v>
      </c>
      <c r="B226" s="77">
        <v>5222</v>
      </c>
      <c r="C226" s="74" t="s">
        <v>283</v>
      </c>
      <c r="D226" s="179">
        <v>10</v>
      </c>
      <c r="E226" s="188">
        <v>10</v>
      </c>
      <c r="F226" s="156">
        <v>0</v>
      </c>
      <c r="G226" s="236">
        <v>10</v>
      </c>
      <c r="H226" s="237"/>
      <c r="I226" s="10"/>
      <c r="J226" s="10"/>
      <c r="K226" s="9"/>
    </row>
    <row r="227" spans="1:11" s="3" customFormat="1" ht="30" x14ac:dyDescent="0.2">
      <c r="A227" s="76">
        <v>3900</v>
      </c>
      <c r="B227" s="77">
        <v>5499</v>
      </c>
      <c r="C227" s="74" t="s">
        <v>77</v>
      </c>
      <c r="D227" s="179">
        <v>50</v>
      </c>
      <c r="E227" s="188">
        <v>50</v>
      </c>
      <c r="F227" s="156">
        <v>37633.5</v>
      </c>
      <c r="G227" s="236">
        <v>75</v>
      </c>
      <c r="H227" s="237"/>
      <c r="I227" s="10"/>
      <c r="J227" s="10"/>
      <c r="K227" s="9"/>
    </row>
    <row r="228" spans="1:11" s="3" customFormat="1" ht="15.75" x14ac:dyDescent="0.25">
      <c r="A228" s="40">
        <v>3900</v>
      </c>
      <c r="B228" s="41"/>
      <c r="C228" s="88" t="s">
        <v>76</v>
      </c>
      <c r="D228" s="122">
        <f>SUM(D223:D227)</f>
        <v>116</v>
      </c>
      <c r="E228" s="155">
        <f>SUM(E223:E227)</f>
        <v>116</v>
      </c>
      <c r="F228" s="108">
        <f>SUM(F223:F227)</f>
        <v>58932.5</v>
      </c>
      <c r="G228" s="201">
        <f>SUM(G223:G227)</f>
        <v>133</v>
      </c>
      <c r="H228" s="202">
        <f>G228</f>
        <v>133</v>
      </c>
      <c r="I228" s="10"/>
      <c r="J228" s="10"/>
      <c r="K228" s="9"/>
    </row>
    <row r="229" spans="1:11" s="3" customFormat="1" ht="15.75" x14ac:dyDescent="0.25">
      <c r="A229" s="12"/>
      <c r="B229" s="14"/>
      <c r="C229" s="87"/>
      <c r="D229" s="121"/>
      <c r="E229" s="117"/>
      <c r="F229" s="107"/>
      <c r="G229" s="236"/>
      <c r="H229" s="237"/>
      <c r="I229" s="10"/>
      <c r="J229" s="10"/>
      <c r="K229" s="9"/>
    </row>
    <row r="230" spans="1:11" s="3" customFormat="1" x14ac:dyDescent="0.2">
      <c r="A230" s="12">
        <v>4341</v>
      </c>
      <c r="B230" s="73">
        <v>5492</v>
      </c>
      <c r="C230" s="98" t="s">
        <v>47</v>
      </c>
      <c r="D230" s="121">
        <v>20</v>
      </c>
      <c r="E230" s="117">
        <v>20</v>
      </c>
      <c r="F230" s="103">
        <v>0</v>
      </c>
      <c r="G230" s="236">
        <v>20</v>
      </c>
      <c r="H230" s="237"/>
      <c r="I230" s="10"/>
      <c r="J230" s="10"/>
      <c r="K230" s="9"/>
    </row>
    <row r="231" spans="1:11" s="7" customFormat="1" x14ac:dyDescent="0.2">
      <c r="A231" s="76">
        <v>4341</v>
      </c>
      <c r="B231" s="77">
        <v>5499</v>
      </c>
      <c r="C231" s="74" t="s">
        <v>316</v>
      </c>
      <c r="D231" s="179">
        <v>0</v>
      </c>
      <c r="E231" s="188">
        <v>0</v>
      </c>
      <c r="F231" s="156">
        <v>7500</v>
      </c>
      <c r="G231" s="236">
        <v>0</v>
      </c>
      <c r="H231" s="237"/>
      <c r="I231" s="10"/>
      <c r="J231" s="10"/>
      <c r="K231" s="9"/>
    </row>
    <row r="232" spans="1:11" s="5" customFormat="1" ht="15.75" x14ac:dyDescent="0.25">
      <c r="A232" s="40">
        <v>4341</v>
      </c>
      <c r="B232" s="41"/>
      <c r="C232" s="88" t="s">
        <v>59</v>
      </c>
      <c r="D232" s="122">
        <f>SUM(D230:D231)</f>
        <v>20</v>
      </c>
      <c r="E232" s="122">
        <f t="shared" ref="E232:F232" si="8">SUM(E230:E231)</f>
        <v>20</v>
      </c>
      <c r="F232" s="108">
        <f t="shared" si="8"/>
        <v>7500</v>
      </c>
      <c r="G232" s="201">
        <f>SUM(G230:G231)</f>
        <v>20</v>
      </c>
      <c r="H232" s="202">
        <f>G232</f>
        <v>20</v>
      </c>
      <c r="I232" s="10"/>
      <c r="J232" s="10"/>
      <c r="K232" s="9"/>
    </row>
    <row r="233" spans="1:11" s="3" customFormat="1" ht="15.75" x14ac:dyDescent="0.25">
      <c r="A233" s="37"/>
      <c r="B233" s="38"/>
      <c r="C233" s="86"/>
      <c r="D233" s="121"/>
      <c r="E233" s="117"/>
      <c r="F233" s="107"/>
      <c r="G233" s="236"/>
      <c r="H233" s="237"/>
      <c r="I233" s="10"/>
      <c r="J233" s="10"/>
      <c r="K233" s="9"/>
    </row>
    <row r="234" spans="1:11" s="9" customFormat="1" x14ac:dyDescent="0.2">
      <c r="A234" s="12">
        <v>4344</v>
      </c>
      <c r="B234" s="73">
        <v>5222</v>
      </c>
      <c r="C234" s="98" t="s">
        <v>144</v>
      </c>
      <c r="D234" s="121">
        <v>70</v>
      </c>
      <c r="E234" s="117">
        <v>0</v>
      </c>
      <c r="F234" s="103">
        <v>0</v>
      </c>
      <c r="G234" s="236">
        <v>70</v>
      </c>
      <c r="H234" s="237"/>
      <c r="I234" s="10"/>
      <c r="J234" s="10"/>
    </row>
    <row r="235" spans="1:11" s="9" customFormat="1" ht="30" x14ac:dyDescent="0.2">
      <c r="A235" s="76">
        <v>4344</v>
      </c>
      <c r="B235" s="77">
        <v>5222</v>
      </c>
      <c r="C235" s="74" t="s">
        <v>261</v>
      </c>
      <c r="D235" s="179">
        <v>0</v>
      </c>
      <c r="E235" s="188">
        <v>30</v>
      </c>
      <c r="F235" s="156">
        <v>30000</v>
      </c>
      <c r="G235" s="236">
        <v>0</v>
      </c>
      <c r="H235" s="237"/>
      <c r="I235" s="10"/>
      <c r="J235" s="10"/>
    </row>
    <row r="236" spans="1:11" s="9" customFormat="1" x14ac:dyDescent="0.2">
      <c r="A236" s="76">
        <v>4344</v>
      </c>
      <c r="B236" s="77">
        <v>5222</v>
      </c>
      <c r="C236" s="74" t="s">
        <v>235</v>
      </c>
      <c r="D236" s="179">
        <v>0</v>
      </c>
      <c r="E236" s="188">
        <v>20</v>
      </c>
      <c r="F236" s="156">
        <v>20000</v>
      </c>
      <c r="G236" s="236">
        <v>0</v>
      </c>
      <c r="H236" s="237"/>
      <c r="I236" s="10"/>
      <c r="J236" s="10"/>
    </row>
    <row r="237" spans="1:11" s="9" customFormat="1" x14ac:dyDescent="0.2">
      <c r="A237" s="76">
        <v>4344</v>
      </c>
      <c r="B237" s="77">
        <v>5222</v>
      </c>
      <c r="C237" s="74" t="s">
        <v>236</v>
      </c>
      <c r="D237" s="179">
        <v>0</v>
      </c>
      <c r="E237" s="188">
        <v>20</v>
      </c>
      <c r="F237" s="156">
        <v>20000</v>
      </c>
      <c r="G237" s="236">
        <v>0</v>
      </c>
      <c r="H237" s="237"/>
      <c r="I237" s="10"/>
      <c r="J237" s="10"/>
    </row>
    <row r="238" spans="1:11" s="3" customFormat="1" ht="15.75" x14ac:dyDescent="0.25">
      <c r="A238" s="37">
        <v>4344</v>
      </c>
      <c r="B238" s="38"/>
      <c r="C238" s="86" t="s">
        <v>58</v>
      </c>
      <c r="D238" s="105">
        <f>SUM(D234:D237)</f>
        <v>70</v>
      </c>
      <c r="E238" s="118">
        <f>SUM(E234:E237)</f>
        <v>70</v>
      </c>
      <c r="F238" s="107">
        <f>SUM(F234:F237)</f>
        <v>70000</v>
      </c>
      <c r="G238" s="241">
        <f>SUM(G234:G237)</f>
        <v>70</v>
      </c>
      <c r="H238" s="242">
        <f>G238</f>
        <v>70</v>
      </c>
      <c r="I238" s="10"/>
      <c r="J238" s="10"/>
      <c r="K238" s="9"/>
    </row>
    <row r="239" spans="1:11" s="3" customFormat="1" ht="15.75" x14ac:dyDescent="0.25">
      <c r="A239" s="37"/>
      <c r="B239" s="14"/>
      <c r="C239" s="89"/>
      <c r="D239" s="121"/>
      <c r="E239" s="117"/>
      <c r="F239" s="104"/>
      <c r="G239" s="236"/>
      <c r="H239" s="237"/>
      <c r="I239" s="10"/>
      <c r="J239" s="10"/>
      <c r="K239" s="9"/>
    </row>
    <row r="240" spans="1:11" s="3" customFormat="1" x14ac:dyDescent="0.2">
      <c r="A240" s="12">
        <v>4357</v>
      </c>
      <c r="B240" s="73">
        <v>5041</v>
      </c>
      <c r="C240" s="98" t="s">
        <v>115</v>
      </c>
      <c r="D240" s="121">
        <v>2</v>
      </c>
      <c r="E240" s="117">
        <v>2</v>
      </c>
      <c r="F240" s="103">
        <v>0</v>
      </c>
      <c r="G240" s="236">
        <v>2</v>
      </c>
      <c r="H240" s="237"/>
      <c r="I240" s="10"/>
      <c r="J240" s="10"/>
      <c r="K240" s="9"/>
    </row>
    <row r="241" spans="1:11" s="3" customFormat="1" x14ac:dyDescent="0.2">
      <c r="A241" s="76">
        <v>4357</v>
      </c>
      <c r="B241" s="77">
        <v>5137</v>
      </c>
      <c r="C241" s="74" t="s">
        <v>382</v>
      </c>
      <c r="D241" s="179">
        <v>6</v>
      </c>
      <c r="E241" s="188">
        <v>6</v>
      </c>
      <c r="F241" s="156">
        <v>0</v>
      </c>
      <c r="G241" s="236">
        <v>6</v>
      </c>
      <c r="H241" s="237"/>
      <c r="I241" s="10"/>
      <c r="J241" s="10"/>
      <c r="K241" s="9"/>
    </row>
    <row r="242" spans="1:11" s="7" customFormat="1" ht="18" customHeight="1" x14ac:dyDescent="0.2">
      <c r="A242" s="76">
        <v>4357</v>
      </c>
      <c r="B242" s="77">
        <v>5139</v>
      </c>
      <c r="C242" s="74" t="s">
        <v>187</v>
      </c>
      <c r="D242" s="179">
        <v>20</v>
      </c>
      <c r="E242" s="188">
        <v>20</v>
      </c>
      <c r="F242" s="156">
        <v>0</v>
      </c>
      <c r="G242" s="236">
        <v>20</v>
      </c>
      <c r="H242" s="237"/>
      <c r="I242" s="10"/>
      <c r="J242" s="10"/>
      <c r="K242" s="9"/>
    </row>
    <row r="243" spans="1:11" s="7" customFormat="1" ht="18" customHeight="1" x14ac:dyDescent="0.2">
      <c r="A243" s="76">
        <v>4357</v>
      </c>
      <c r="B243" s="77">
        <v>5156</v>
      </c>
      <c r="C243" s="74" t="s">
        <v>56</v>
      </c>
      <c r="D243" s="179">
        <v>11</v>
      </c>
      <c r="E243" s="188">
        <v>11</v>
      </c>
      <c r="F243" s="156">
        <v>7706.91</v>
      </c>
      <c r="G243" s="236">
        <v>11</v>
      </c>
      <c r="H243" s="237"/>
      <c r="I243" s="10"/>
      <c r="J243" s="10"/>
      <c r="K243" s="9"/>
    </row>
    <row r="244" spans="1:11" s="7" customFormat="1" ht="28.5" customHeight="1" x14ac:dyDescent="0.2">
      <c r="A244" s="76">
        <v>4357</v>
      </c>
      <c r="B244" s="77">
        <v>5166</v>
      </c>
      <c r="C244" s="74" t="s">
        <v>284</v>
      </c>
      <c r="D244" s="179">
        <v>55</v>
      </c>
      <c r="E244" s="188">
        <v>55</v>
      </c>
      <c r="F244" s="156">
        <v>54450</v>
      </c>
      <c r="G244" s="236">
        <v>0</v>
      </c>
      <c r="H244" s="237"/>
      <c r="I244" s="10"/>
      <c r="J244" s="10"/>
      <c r="K244" s="9"/>
    </row>
    <row r="245" spans="1:11" s="7" customFormat="1" ht="30" customHeight="1" x14ac:dyDescent="0.2">
      <c r="A245" s="76">
        <v>4357</v>
      </c>
      <c r="B245" s="77">
        <v>5166</v>
      </c>
      <c r="C245" s="74" t="s">
        <v>346</v>
      </c>
      <c r="D245" s="179">
        <v>0</v>
      </c>
      <c r="E245" s="188">
        <v>54.5</v>
      </c>
      <c r="F245" s="156">
        <v>54450</v>
      </c>
      <c r="G245" s="236">
        <v>0</v>
      </c>
      <c r="H245" s="237"/>
      <c r="I245" s="10"/>
      <c r="J245" s="10"/>
      <c r="K245" s="9"/>
    </row>
    <row r="246" spans="1:11" s="3" customFormat="1" x14ac:dyDescent="0.2">
      <c r="A246" s="76">
        <v>4357</v>
      </c>
      <c r="B246" s="77">
        <v>5169</v>
      </c>
      <c r="C246" s="74" t="s">
        <v>383</v>
      </c>
      <c r="D246" s="179"/>
      <c r="E246" s="188"/>
      <c r="F246" s="156"/>
      <c r="G246" s="236"/>
      <c r="H246" s="237"/>
      <c r="I246" s="10"/>
      <c r="J246" s="10"/>
      <c r="K246" s="9"/>
    </row>
    <row r="247" spans="1:11" s="7" customFormat="1" ht="18" customHeight="1" x14ac:dyDescent="0.2">
      <c r="A247" s="76"/>
      <c r="B247" s="77"/>
      <c r="C247" s="74" t="s">
        <v>384</v>
      </c>
      <c r="D247" s="179">
        <v>30</v>
      </c>
      <c r="E247" s="188">
        <v>30</v>
      </c>
      <c r="F247" s="156">
        <v>13000</v>
      </c>
      <c r="G247" s="236">
        <v>35</v>
      </c>
      <c r="H247" s="237"/>
      <c r="I247" s="10"/>
      <c r="J247" s="10"/>
      <c r="K247" s="9"/>
    </row>
    <row r="248" spans="1:11" s="7" customFormat="1" ht="33" customHeight="1" x14ac:dyDescent="0.2">
      <c r="A248" s="76"/>
      <c r="B248" s="77"/>
      <c r="C248" s="74" t="s">
        <v>385</v>
      </c>
      <c r="D248" s="179">
        <v>70</v>
      </c>
      <c r="E248" s="188">
        <v>70</v>
      </c>
      <c r="F248" s="156">
        <f>(2.42*6)+62.92+6500+44253+21489.6+2179</f>
        <v>74499.040000000008</v>
      </c>
      <c r="G248" s="236">
        <v>75</v>
      </c>
      <c r="H248" s="237"/>
      <c r="I248" s="10"/>
      <c r="J248" s="10"/>
      <c r="K248" s="9"/>
    </row>
    <row r="249" spans="1:11" s="7" customFormat="1" ht="18" customHeight="1" x14ac:dyDescent="0.2">
      <c r="A249" s="76"/>
      <c r="B249" s="77"/>
      <c r="C249" s="74" t="s">
        <v>386</v>
      </c>
      <c r="D249" s="179">
        <v>0</v>
      </c>
      <c r="E249" s="188">
        <v>140.5</v>
      </c>
      <c r="F249" s="156">
        <v>140360</v>
      </c>
      <c r="G249" s="236">
        <v>0</v>
      </c>
      <c r="H249" s="237"/>
      <c r="I249" s="10"/>
      <c r="J249" s="10"/>
      <c r="K249" s="9"/>
    </row>
    <row r="250" spans="1:11" s="7" customFormat="1" ht="18" customHeight="1" x14ac:dyDescent="0.2">
      <c r="A250" s="76"/>
      <c r="B250" s="77"/>
      <c r="C250" s="74" t="s">
        <v>403</v>
      </c>
      <c r="D250" s="179">
        <v>0</v>
      </c>
      <c r="E250" s="188">
        <v>0</v>
      </c>
      <c r="F250" s="156">
        <v>0</v>
      </c>
      <c r="G250" s="236">
        <v>300</v>
      </c>
      <c r="H250" s="237"/>
      <c r="I250" s="10"/>
      <c r="J250" s="10"/>
      <c r="K250" s="9"/>
    </row>
    <row r="251" spans="1:11" s="7" customFormat="1" ht="18" customHeight="1" x14ac:dyDescent="0.2">
      <c r="A251" s="76">
        <v>4357</v>
      </c>
      <c r="B251" s="77">
        <v>5171</v>
      </c>
      <c r="C251" s="74" t="s">
        <v>387</v>
      </c>
      <c r="D251" s="179"/>
      <c r="E251" s="188"/>
      <c r="F251" s="156"/>
      <c r="G251" s="236"/>
      <c r="H251" s="237"/>
      <c r="I251" s="10"/>
      <c r="J251" s="10"/>
      <c r="K251" s="9"/>
    </row>
    <row r="252" spans="1:11" s="7" customFormat="1" x14ac:dyDescent="0.2">
      <c r="A252" s="76"/>
      <c r="B252" s="77"/>
      <c r="C252" s="279" t="s">
        <v>393</v>
      </c>
      <c r="D252" s="179">
        <v>500</v>
      </c>
      <c r="E252" s="188">
        <v>500</v>
      </c>
      <c r="F252" s="156">
        <v>223089.97</v>
      </c>
      <c r="G252" s="236">
        <v>500</v>
      </c>
      <c r="H252" s="237"/>
      <c r="I252" s="10"/>
      <c r="J252" s="10"/>
      <c r="K252" s="9"/>
    </row>
    <row r="253" spans="1:11" s="7" customFormat="1" ht="30" x14ac:dyDescent="0.2">
      <c r="A253" s="76"/>
      <c r="B253" s="77"/>
      <c r="C253" s="279" t="s">
        <v>388</v>
      </c>
      <c r="D253" s="179">
        <v>0</v>
      </c>
      <c r="E253" s="188">
        <v>4105</v>
      </c>
      <c r="F253" s="156">
        <f>1679000+1909515.2+400998.19</f>
        <v>3989513.39</v>
      </c>
      <c r="G253" s="236">
        <v>0</v>
      </c>
      <c r="H253" s="237"/>
      <c r="I253" s="10"/>
      <c r="J253" s="10"/>
      <c r="K253" s="9"/>
    </row>
    <row r="254" spans="1:11" s="7" customFormat="1" x14ac:dyDescent="0.2">
      <c r="A254" s="76"/>
      <c r="B254" s="77"/>
      <c r="C254" s="279" t="s">
        <v>389</v>
      </c>
      <c r="D254" s="179">
        <v>0</v>
      </c>
      <c r="E254" s="188">
        <v>0</v>
      </c>
      <c r="F254" s="156">
        <v>0</v>
      </c>
      <c r="G254" s="236">
        <v>500</v>
      </c>
      <c r="H254" s="237"/>
      <c r="I254" s="10"/>
      <c r="J254" s="10"/>
      <c r="K254" s="9"/>
    </row>
    <row r="255" spans="1:11" s="7" customFormat="1" x14ac:dyDescent="0.2">
      <c r="A255" s="76"/>
      <c r="B255" s="77"/>
      <c r="C255" s="279" t="s">
        <v>390</v>
      </c>
      <c r="D255" s="179">
        <v>0</v>
      </c>
      <c r="E255" s="188">
        <v>0</v>
      </c>
      <c r="F255" s="156">
        <v>0</v>
      </c>
      <c r="G255" s="236">
        <v>1000</v>
      </c>
      <c r="H255" s="237"/>
      <c r="I255" s="10"/>
      <c r="J255" s="10"/>
      <c r="K255" s="9"/>
    </row>
    <row r="256" spans="1:11" s="7" customFormat="1" x14ac:dyDescent="0.2">
      <c r="A256" s="76">
        <v>4357</v>
      </c>
      <c r="B256" s="77">
        <v>5175</v>
      </c>
      <c r="C256" s="74" t="s">
        <v>15</v>
      </c>
      <c r="D256" s="179">
        <v>18</v>
      </c>
      <c r="E256" s="188">
        <v>18</v>
      </c>
      <c r="F256" s="156">
        <v>5398</v>
      </c>
      <c r="G256" s="236">
        <v>18</v>
      </c>
      <c r="H256" s="237"/>
      <c r="I256" s="10"/>
      <c r="J256" s="10"/>
      <c r="K256" s="9"/>
    </row>
    <row r="257" spans="1:11" s="7" customFormat="1" ht="17.25" customHeight="1" x14ac:dyDescent="0.2">
      <c r="A257" s="76">
        <v>4357</v>
      </c>
      <c r="B257" s="77">
        <v>5194</v>
      </c>
      <c r="C257" s="74" t="s">
        <v>139</v>
      </c>
      <c r="D257" s="179">
        <v>5</v>
      </c>
      <c r="E257" s="188">
        <v>5</v>
      </c>
      <c r="F257" s="156">
        <v>150</v>
      </c>
      <c r="G257" s="236">
        <v>3</v>
      </c>
      <c r="H257" s="237"/>
      <c r="I257" s="10"/>
      <c r="J257" s="10"/>
      <c r="K257" s="9"/>
    </row>
    <row r="258" spans="1:11" s="7" customFormat="1" ht="18.75" customHeight="1" x14ac:dyDescent="0.2">
      <c r="A258" s="76">
        <v>4357</v>
      </c>
      <c r="B258" s="77">
        <v>5492</v>
      </c>
      <c r="C258" s="74" t="s">
        <v>262</v>
      </c>
      <c r="D258" s="179">
        <v>2</v>
      </c>
      <c r="E258" s="188">
        <v>2</v>
      </c>
      <c r="F258" s="156">
        <v>0</v>
      </c>
      <c r="G258" s="236">
        <v>2</v>
      </c>
      <c r="H258" s="237"/>
      <c r="I258" s="10"/>
      <c r="J258" s="10"/>
      <c r="K258" s="9"/>
    </row>
    <row r="259" spans="1:11" s="7" customFormat="1" ht="30.75" customHeight="1" x14ac:dyDescent="0.2">
      <c r="A259" s="76">
        <v>4357</v>
      </c>
      <c r="B259" s="77">
        <v>6121</v>
      </c>
      <c r="C259" s="224" t="s">
        <v>391</v>
      </c>
      <c r="D259" s="221">
        <v>1600</v>
      </c>
      <c r="E259" s="222">
        <v>1600</v>
      </c>
      <c r="F259" s="223">
        <v>1515188.75</v>
      </c>
      <c r="G259" s="236">
        <v>0</v>
      </c>
      <c r="H259" s="237"/>
      <c r="I259" s="10"/>
      <c r="J259" s="10"/>
      <c r="K259" s="9"/>
    </row>
    <row r="260" spans="1:11" s="7" customFormat="1" ht="30" x14ac:dyDescent="0.2">
      <c r="A260" s="76">
        <v>4357</v>
      </c>
      <c r="B260" s="77">
        <v>6121</v>
      </c>
      <c r="C260" s="224" t="s">
        <v>392</v>
      </c>
      <c r="D260" s="221">
        <v>0</v>
      </c>
      <c r="E260" s="222">
        <v>21.3</v>
      </c>
      <c r="F260" s="223">
        <v>21300</v>
      </c>
      <c r="G260" s="243">
        <v>0</v>
      </c>
      <c r="H260" s="244"/>
      <c r="I260" s="10"/>
      <c r="J260" s="10"/>
      <c r="K260" s="9"/>
    </row>
    <row r="261" spans="1:11" s="3" customFormat="1" ht="15.75" x14ac:dyDescent="0.25">
      <c r="A261" s="37">
        <v>4357</v>
      </c>
      <c r="B261" s="38"/>
      <c r="C261" s="86" t="s">
        <v>319</v>
      </c>
      <c r="D261" s="105">
        <f>SUM(D240:D260)</f>
        <v>2319</v>
      </c>
      <c r="E261" s="105">
        <f>SUM(E240:E260)</f>
        <v>6640.3</v>
      </c>
      <c r="F261" s="107">
        <f>SUM(F240:F260)</f>
        <v>6099106.0600000005</v>
      </c>
      <c r="G261" s="241">
        <f>SUM(G240:G260)</f>
        <v>2472</v>
      </c>
      <c r="H261" s="242">
        <f>G261</f>
        <v>2472</v>
      </c>
      <c r="I261" s="10"/>
      <c r="J261" s="10"/>
      <c r="K261" s="9"/>
    </row>
    <row r="262" spans="1:11" s="3" customFormat="1" ht="15.75" x14ac:dyDescent="0.25">
      <c r="A262" s="37"/>
      <c r="B262" s="38"/>
      <c r="C262" s="86"/>
      <c r="D262" s="121"/>
      <c r="E262" s="117"/>
      <c r="F262" s="107"/>
      <c r="G262" s="236"/>
      <c r="H262" s="237"/>
      <c r="I262" s="10"/>
      <c r="J262" s="10"/>
      <c r="K262" s="9"/>
    </row>
    <row r="263" spans="1:11" s="3" customFormat="1" x14ac:dyDescent="0.2">
      <c r="A263" s="12">
        <v>4359</v>
      </c>
      <c r="B263" s="14">
        <v>5139</v>
      </c>
      <c r="C263" s="87" t="s">
        <v>5</v>
      </c>
      <c r="D263" s="121">
        <v>2</v>
      </c>
      <c r="E263" s="117">
        <v>2</v>
      </c>
      <c r="F263" s="104">
        <v>1553</v>
      </c>
      <c r="G263" s="236">
        <v>2</v>
      </c>
      <c r="H263" s="237"/>
      <c r="I263" s="10"/>
      <c r="J263" s="10"/>
      <c r="K263" s="9"/>
    </row>
    <row r="264" spans="1:11" s="3" customFormat="1" x14ac:dyDescent="0.2">
      <c r="A264" s="12">
        <v>4359</v>
      </c>
      <c r="B264" s="14">
        <v>5169</v>
      </c>
      <c r="C264" s="87" t="s">
        <v>122</v>
      </c>
      <c r="D264" s="121">
        <v>4</v>
      </c>
      <c r="E264" s="117">
        <v>4</v>
      </c>
      <c r="F264" s="104">
        <v>0</v>
      </c>
      <c r="G264" s="236">
        <v>4</v>
      </c>
      <c r="H264" s="237"/>
      <c r="I264" s="10"/>
      <c r="J264" s="10"/>
      <c r="K264" s="9"/>
    </row>
    <row r="265" spans="1:11" s="3" customFormat="1" x14ac:dyDescent="0.2">
      <c r="A265" s="39">
        <v>4359</v>
      </c>
      <c r="B265" s="42">
        <v>5175</v>
      </c>
      <c r="C265" s="90" t="s">
        <v>15</v>
      </c>
      <c r="D265" s="121">
        <v>6</v>
      </c>
      <c r="E265" s="117">
        <v>6</v>
      </c>
      <c r="F265" s="104">
        <v>0</v>
      </c>
      <c r="G265" s="236">
        <v>6</v>
      </c>
      <c r="H265" s="237"/>
      <c r="I265" s="10"/>
      <c r="J265" s="10"/>
      <c r="K265" s="9"/>
    </row>
    <row r="266" spans="1:11" s="3" customFormat="1" ht="15.75" x14ac:dyDescent="0.25">
      <c r="A266" s="37">
        <v>4359</v>
      </c>
      <c r="B266" s="38"/>
      <c r="C266" s="86" t="s">
        <v>60</v>
      </c>
      <c r="D266" s="105">
        <f t="shared" ref="D266:E266" si="9">SUM(D263:D265)</f>
        <v>12</v>
      </c>
      <c r="E266" s="118">
        <f t="shared" si="9"/>
        <v>12</v>
      </c>
      <c r="F266" s="107">
        <f>SUM(F263:F265)</f>
        <v>1553</v>
      </c>
      <c r="G266" s="241">
        <f t="shared" ref="G266" si="10">SUM(G263:G265)</f>
        <v>12</v>
      </c>
      <c r="H266" s="242">
        <f>G266</f>
        <v>12</v>
      </c>
      <c r="I266" s="10"/>
      <c r="J266" s="10"/>
      <c r="K266" s="9"/>
    </row>
    <row r="267" spans="1:11" s="3" customFormat="1" ht="15.75" x14ac:dyDescent="0.25">
      <c r="A267" s="37"/>
      <c r="B267" s="38"/>
      <c r="C267" s="86"/>
      <c r="D267" s="105"/>
      <c r="E267" s="118"/>
      <c r="F267" s="107"/>
      <c r="G267" s="201"/>
      <c r="H267" s="202"/>
      <c r="I267" s="10"/>
      <c r="J267" s="10"/>
      <c r="K267" s="9"/>
    </row>
    <row r="268" spans="1:11" s="9" customFormat="1" x14ac:dyDescent="0.2">
      <c r="A268" s="12">
        <v>5213</v>
      </c>
      <c r="B268" s="73">
        <v>5021</v>
      </c>
      <c r="C268" s="98" t="s">
        <v>19</v>
      </c>
      <c r="D268" s="121">
        <v>0</v>
      </c>
      <c r="E268" s="117">
        <v>0</v>
      </c>
      <c r="F268" s="103">
        <v>0</v>
      </c>
      <c r="G268" s="236">
        <v>0</v>
      </c>
      <c r="H268" s="237"/>
      <c r="I268" s="10"/>
      <c r="J268" s="10"/>
    </row>
    <row r="269" spans="1:11" s="9" customFormat="1" x14ac:dyDescent="0.2">
      <c r="A269" s="76">
        <v>5213</v>
      </c>
      <c r="B269" s="77">
        <v>5131</v>
      </c>
      <c r="C269" s="74" t="s">
        <v>237</v>
      </c>
      <c r="D269" s="179">
        <v>0</v>
      </c>
      <c r="E269" s="188">
        <v>6</v>
      </c>
      <c r="F269" s="156">
        <v>1391</v>
      </c>
      <c r="G269" s="236">
        <v>0</v>
      </c>
      <c r="H269" s="237"/>
      <c r="I269" s="10"/>
      <c r="J269" s="10"/>
    </row>
    <row r="270" spans="1:11" s="9" customFormat="1" x14ac:dyDescent="0.2">
      <c r="A270" s="76">
        <v>5213</v>
      </c>
      <c r="B270" s="77">
        <v>5132</v>
      </c>
      <c r="C270" s="74" t="s">
        <v>268</v>
      </c>
      <c r="D270" s="179">
        <v>0</v>
      </c>
      <c r="E270" s="188">
        <v>70</v>
      </c>
      <c r="F270" s="156">
        <v>61100</v>
      </c>
      <c r="G270" s="236">
        <v>0</v>
      </c>
      <c r="H270" s="237"/>
      <c r="I270" s="10"/>
      <c r="J270" s="10"/>
    </row>
    <row r="271" spans="1:11" s="9" customFormat="1" x14ac:dyDescent="0.2">
      <c r="A271" s="76">
        <v>5213</v>
      </c>
      <c r="B271" s="77">
        <v>5137</v>
      </c>
      <c r="C271" s="74" t="s">
        <v>42</v>
      </c>
      <c r="D271" s="179">
        <v>0</v>
      </c>
      <c r="E271" s="188">
        <v>50</v>
      </c>
      <c r="F271" s="156">
        <v>35000</v>
      </c>
      <c r="G271" s="236">
        <v>0</v>
      </c>
      <c r="H271" s="237"/>
      <c r="I271" s="10"/>
      <c r="J271" s="10"/>
    </row>
    <row r="272" spans="1:11" s="9" customFormat="1" x14ac:dyDescent="0.2">
      <c r="A272" s="76">
        <v>5213</v>
      </c>
      <c r="B272" s="77">
        <v>5139</v>
      </c>
      <c r="C272" s="74" t="s">
        <v>5</v>
      </c>
      <c r="D272" s="179">
        <v>0</v>
      </c>
      <c r="E272" s="188">
        <v>50</v>
      </c>
      <c r="F272" s="156">
        <v>10184.35</v>
      </c>
      <c r="G272" s="236">
        <v>0</v>
      </c>
      <c r="H272" s="237"/>
      <c r="I272" s="10"/>
      <c r="J272" s="10"/>
    </row>
    <row r="273" spans="1:11" s="9" customFormat="1" x14ac:dyDescent="0.2">
      <c r="A273" s="76">
        <v>5213</v>
      </c>
      <c r="B273" s="77">
        <v>5156</v>
      </c>
      <c r="C273" s="74" t="s">
        <v>56</v>
      </c>
      <c r="D273" s="179">
        <v>0</v>
      </c>
      <c r="E273" s="188">
        <v>3</v>
      </c>
      <c r="F273" s="156">
        <v>0</v>
      </c>
      <c r="G273" s="236">
        <v>0</v>
      </c>
      <c r="H273" s="237"/>
      <c r="I273" s="10"/>
      <c r="J273" s="10"/>
    </row>
    <row r="274" spans="1:11" s="9" customFormat="1" x14ac:dyDescent="0.2">
      <c r="A274" s="76">
        <v>5213</v>
      </c>
      <c r="B274" s="77">
        <v>5169</v>
      </c>
      <c r="C274" s="74" t="s">
        <v>226</v>
      </c>
      <c r="D274" s="179">
        <v>0</v>
      </c>
      <c r="E274" s="188">
        <v>50</v>
      </c>
      <c r="F274" s="156">
        <v>0</v>
      </c>
      <c r="G274" s="236">
        <v>0</v>
      </c>
      <c r="H274" s="237"/>
      <c r="I274" s="10"/>
      <c r="J274" s="10"/>
    </row>
    <row r="275" spans="1:11" s="9" customFormat="1" x14ac:dyDescent="0.2">
      <c r="A275" s="76">
        <v>5213</v>
      </c>
      <c r="B275" s="181">
        <v>5331</v>
      </c>
      <c r="C275" s="84" t="s">
        <v>285</v>
      </c>
      <c r="D275" s="179">
        <v>0</v>
      </c>
      <c r="E275" s="188">
        <v>4.9000000000000004</v>
      </c>
      <c r="F275" s="156">
        <v>29507</v>
      </c>
      <c r="G275" s="236">
        <v>0</v>
      </c>
      <c r="H275" s="237"/>
      <c r="I275" s="10"/>
      <c r="J275" s="10"/>
    </row>
    <row r="276" spans="1:11" s="9" customFormat="1" x14ac:dyDescent="0.2">
      <c r="A276" s="76">
        <v>5213</v>
      </c>
      <c r="B276" s="181">
        <v>5492</v>
      </c>
      <c r="C276" s="84" t="s">
        <v>47</v>
      </c>
      <c r="D276" s="179">
        <v>0</v>
      </c>
      <c r="E276" s="188">
        <v>50</v>
      </c>
      <c r="F276" s="156">
        <v>13500</v>
      </c>
      <c r="G276" s="236">
        <v>0</v>
      </c>
      <c r="H276" s="237"/>
      <c r="I276" s="10"/>
      <c r="J276" s="10"/>
    </row>
    <row r="277" spans="1:11" s="9" customFormat="1" x14ac:dyDescent="0.2">
      <c r="A277" s="76">
        <v>5213</v>
      </c>
      <c r="B277" s="181">
        <v>5499</v>
      </c>
      <c r="C277" s="84" t="s">
        <v>238</v>
      </c>
      <c r="D277" s="179">
        <v>0</v>
      </c>
      <c r="E277" s="188">
        <v>8</v>
      </c>
      <c r="F277" s="156">
        <v>4785</v>
      </c>
      <c r="G277" s="236">
        <v>0</v>
      </c>
      <c r="H277" s="237"/>
      <c r="I277" s="10"/>
      <c r="J277" s="10"/>
    </row>
    <row r="278" spans="1:11" s="9" customFormat="1" x14ac:dyDescent="0.2">
      <c r="A278" s="76">
        <v>5213</v>
      </c>
      <c r="B278" s="181">
        <v>5901</v>
      </c>
      <c r="C278" s="84" t="s">
        <v>272</v>
      </c>
      <c r="D278" s="179">
        <v>0</v>
      </c>
      <c r="E278" s="188">
        <v>135</v>
      </c>
      <c r="F278" s="156">
        <v>0</v>
      </c>
      <c r="G278" s="236">
        <v>0</v>
      </c>
      <c r="H278" s="237"/>
      <c r="I278" s="10"/>
      <c r="J278" s="10"/>
    </row>
    <row r="279" spans="1:11" s="9" customFormat="1" x14ac:dyDescent="0.2">
      <c r="A279" s="76">
        <v>5213</v>
      </c>
      <c r="B279" s="181">
        <v>5901</v>
      </c>
      <c r="C279" s="84" t="s">
        <v>263</v>
      </c>
      <c r="D279" s="179">
        <v>300</v>
      </c>
      <c r="E279" s="188">
        <v>300</v>
      </c>
      <c r="F279" s="156">
        <v>0</v>
      </c>
      <c r="G279" s="236">
        <v>240</v>
      </c>
      <c r="H279" s="237"/>
      <c r="I279" s="10"/>
      <c r="J279" s="10"/>
    </row>
    <row r="280" spans="1:11" s="5" customFormat="1" ht="15.75" x14ac:dyDescent="0.25">
      <c r="A280" s="40">
        <v>5213</v>
      </c>
      <c r="B280" s="41"/>
      <c r="C280" s="88" t="s">
        <v>203</v>
      </c>
      <c r="D280" s="122">
        <f>SUM(D268:D279)</f>
        <v>300</v>
      </c>
      <c r="E280" s="122">
        <f>SUM(E268:E279)</f>
        <v>726.9</v>
      </c>
      <c r="F280" s="108">
        <f>SUM(F268:F279)</f>
        <v>155467.35</v>
      </c>
      <c r="G280" s="201">
        <f>SUM(G268:G279)</f>
        <v>240</v>
      </c>
      <c r="H280" s="202">
        <f>G280</f>
        <v>240</v>
      </c>
      <c r="I280" s="180"/>
      <c r="J280" s="131"/>
    </row>
    <row r="281" spans="1:11" s="5" customFormat="1" ht="15.75" x14ac:dyDescent="0.25">
      <c r="A281" s="40"/>
      <c r="B281" s="41"/>
      <c r="C281" s="88"/>
      <c r="D281" s="122"/>
      <c r="E281" s="155"/>
      <c r="F281" s="108"/>
      <c r="G281" s="201"/>
      <c r="H281" s="202"/>
      <c r="I281" s="180"/>
      <c r="J281" s="131"/>
    </row>
    <row r="282" spans="1:11" s="5" customFormat="1" ht="30.75" x14ac:dyDescent="0.25">
      <c r="A282" s="12">
        <v>5269</v>
      </c>
      <c r="B282" s="73">
        <v>5321</v>
      </c>
      <c r="C282" s="98" t="s">
        <v>317</v>
      </c>
      <c r="D282" s="121">
        <v>0</v>
      </c>
      <c r="E282" s="117">
        <v>50</v>
      </c>
      <c r="F282" s="103">
        <v>50000</v>
      </c>
      <c r="G282" s="236">
        <v>0</v>
      </c>
      <c r="H282" s="237"/>
      <c r="I282" s="180"/>
      <c r="J282" s="131"/>
    </row>
    <row r="283" spans="1:11" s="5" customFormat="1" ht="31.5" x14ac:dyDescent="0.25">
      <c r="A283" s="78">
        <v>5269</v>
      </c>
      <c r="B283" s="79"/>
      <c r="C283" s="182" t="s">
        <v>310</v>
      </c>
      <c r="D283" s="280">
        <v>0</v>
      </c>
      <c r="E283" s="281">
        <v>50</v>
      </c>
      <c r="F283" s="282">
        <v>50000</v>
      </c>
      <c r="G283" s="201">
        <f>SUM(G282)</f>
        <v>0</v>
      </c>
      <c r="H283" s="202">
        <f>G283</f>
        <v>0</v>
      </c>
      <c r="I283" s="180"/>
      <c r="J283" s="131"/>
    </row>
    <row r="284" spans="1:11" s="9" customFormat="1" x14ac:dyDescent="0.2">
      <c r="A284" s="12"/>
      <c r="B284" s="14"/>
      <c r="C284" s="87"/>
      <c r="D284" s="121"/>
      <c r="E284" s="117"/>
      <c r="F284" s="104"/>
      <c r="G284" s="236"/>
      <c r="H284" s="237"/>
      <c r="I284" s="10"/>
      <c r="J284" s="10"/>
    </row>
    <row r="285" spans="1:11" s="9" customFormat="1" ht="30" x14ac:dyDescent="0.2">
      <c r="A285" s="12">
        <v>5311</v>
      </c>
      <c r="B285" s="73">
        <v>5171</v>
      </c>
      <c r="C285" s="98" t="s">
        <v>222</v>
      </c>
      <c r="D285" s="121">
        <v>435</v>
      </c>
      <c r="E285" s="117">
        <v>435</v>
      </c>
      <c r="F285" s="103">
        <v>0</v>
      </c>
      <c r="G285" s="236">
        <v>0</v>
      </c>
      <c r="H285" s="237"/>
      <c r="I285" s="10"/>
      <c r="J285" s="10"/>
    </row>
    <row r="286" spans="1:11" s="9" customFormat="1" x14ac:dyDescent="0.2">
      <c r="A286" s="76">
        <v>5311</v>
      </c>
      <c r="B286" s="77">
        <v>5492</v>
      </c>
      <c r="C286" s="74" t="s">
        <v>47</v>
      </c>
      <c r="D286" s="179">
        <v>30</v>
      </c>
      <c r="E286" s="188">
        <v>30</v>
      </c>
      <c r="F286" s="156">
        <v>0</v>
      </c>
      <c r="G286" s="236">
        <v>30</v>
      </c>
      <c r="H286" s="237"/>
      <c r="I286" s="10"/>
      <c r="J286" s="10"/>
    </row>
    <row r="287" spans="1:11" s="9" customFormat="1" ht="30" x14ac:dyDescent="0.2">
      <c r="A287" s="76">
        <v>5311</v>
      </c>
      <c r="B287" s="77">
        <v>6121</v>
      </c>
      <c r="C287" s="224" t="s">
        <v>350</v>
      </c>
      <c r="D287" s="221">
        <v>0</v>
      </c>
      <c r="E287" s="222">
        <v>539.29999999999995</v>
      </c>
      <c r="F287" s="223">
        <v>422337.1</v>
      </c>
      <c r="G287" s="236">
        <v>0</v>
      </c>
      <c r="H287" s="237"/>
      <c r="I287" s="10"/>
      <c r="J287" s="10"/>
    </row>
    <row r="288" spans="1:11" s="3" customFormat="1" ht="15.75" x14ac:dyDescent="0.25">
      <c r="A288" s="40">
        <v>5311</v>
      </c>
      <c r="B288" s="41"/>
      <c r="C288" s="88" t="s">
        <v>61</v>
      </c>
      <c r="D288" s="122">
        <f>SUM(D285:D287)</f>
        <v>465</v>
      </c>
      <c r="E288" s="122">
        <f>SUM(E285:E287)</f>
        <v>1004.3</v>
      </c>
      <c r="F288" s="128">
        <f>SUM(F285:F287)</f>
        <v>422337.1</v>
      </c>
      <c r="G288" s="201">
        <f>SUM(G285:G287)</f>
        <v>30</v>
      </c>
      <c r="H288" s="202">
        <f>G288</f>
        <v>30</v>
      </c>
      <c r="I288" s="10"/>
      <c r="J288" s="10"/>
      <c r="K288" s="9"/>
    </row>
    <row r="289" spans="1:11" s="3" customFormat="1" ht="15.75" x14ac:dyDescent="0.25">
      <c r="A289" s="40"/>
      <c r="B289" s="41"/>
      <c r="C289" s="88"/>
      <c r="D289" s="121"/>
      <c r="E289" s="117"/>
      <c r="F289" s="107"/>
      <c r="G289" s="236"/>
      <c r="H289" s="237"/>
      <c r="I289" s="10"/>
      <c r="J289" s="10"/>
      <c r="K289" s="9"/>
    </row>
    <row r="290" spans="1:11" s="3" customFormat="1" x14ac:dyDescent="0.2">
      <c r="A290" s="12">
        <v>5512</v>
      </c>
      <c r="B290" s="73">
        <v>5132</v>
      </c>
      <c r="C290" s="98" t="s">
        <v>50</v>
      </c>
      <c r="D290" s="121">
        <v>40</v>
      </c>
      <c r="E290" s="117">
        <v>40</v>
      </c>
      <c r="F290" s="103">
        <v>3997</v>
      </c>
      <c r="G290" s="236">
        <v>40</v>
      </c>
      <c r="H290" s="237"/>
      <c r="I290" s="10"/>
      <c r="J290" s="10"/>
      <c r="K290" s="9"/>
    </row>
    <row r="291" spans="1:11" s="3" customFormat="1" x14ac:dyDescent="0.2">
      <c r="A291" s="76">
        <v>5512</v>
      </c>
      <c r="B291" s="77">
        <v>5132</v>
      </c>
      <c r="C291" s="74" t="s">
        <v>198</v>
      </c>
      <c r="D291" s="179">
        <v>0</v>
      </c>
      <c r="E291" s="188">
        <v>10</v>
      </c>
      <c r="F291" s="156">
        <v>0</v>
      </c>
      <c r="G291" s="236">
        <v>0</v>
      </c>
      <c r="H291" s="237"/>
      <c r="I291" s="10"/>
      <c r="J291" s="10"/>
      <c r="K291" s="9"/>
    </row>
    <row r="292" spans="1:11" s="3" customFormat="1" x14ac:dyDescent="0.2">
      <c r="A292" s="76">
        <v>5512</v>
      </c>
      <c r="B292" s="77">
        <v>5137</v>
      </c>
      <c r="C292" s="74" t="s">
        <v>51</v>
      </c>
      <c r="D292" s="179">
        <v>40</v>
      </c>
      <c r="E292" s="188">
        <v>22</v>
      </c>
      <c r="F292" s="156">
        <v>0</v>
      </c>
      <c r="G292" s="236">
        <v>40</v>
      </c>
      <c r="H292" s="237"/>
      <c r="I292" s="10"/>
      <c r="J292" s="10"/>
      <c r="K292" s="9"/>
    </row>
    <row r="293" spans="1:11" s="3" customFormat="1" x14ac:dyDescent="0.2">
      <c r="A293" s="76">
        <v>5512</v>
      </c>
      <c r="B293" s="77">
        <v>5137</v>
      </c>
      <c r="C293" s="74" t="s">
        <v>199</v>
      </c>
      <c r="D293" s="179">
        <v>0</v>
      </c>
      <c r="E293" s="188">
        <v>10</v>
      </c>
      <c r="F293" s="156">
        <v>0</v>
      </c>
      <c r="G293" s="236">
        <v>0</v>
      </c>
      <c r="H293" s="237"/>
      <c r="I293" s="10"/>
      <c r="J293" s="10"/>
      <c r="K293" s="9"/>
    </row>
    <row r="294" spans="1:11" s="3" customFormat="1" x14ac:dyDescent="0.2">
      <c r="A294" s="76">
        <v>5512</v>
      </c>
      <c r="B294" s="77">
        <v>5139</v>
      </c>
      <c r="C294" s="74" t="s">
        <v>52</v>
      </c>
      <c r="D294" s="179">
        <v>60</v>
      </c>
      <c r="E294" s="188">
        <v>60</v>
      </c>
      <c r="F294" s="156">
        <v>19596</v>
      </c>
      <c r="G294" s="236">
        <v>60</v>
      </c>
      <c r="H294" s="237"/>
      <c r="I294" s="10"/>
      <c r="J294" s="10"/>
      <c r="K294" s="9"/>
    </row>
    <row r="295" spans="1:11" s="3" customFormat="1" x14ac:dyDescent="0.2">
      <c r="A295" s="76">
        <v>5512</v>
      </c>
      <c r="B295" s="77">
        <v>5151</v>
      </c>
      <c r="C295" s="74" t="s">
        <v>12</v>
      </c>
      <c r="D295" s="179">
        <v>10</v>
      </c>
      <c r="E295" s="188">
        <v>10</v>
      </c>
      <c r="F295" s="156">
        <v>5458</v>
      </c>
      <c r="G295" s="236">
        <v>10</v>
      </c>
      <c r="H295" s="237"/>
      <c r="I295" s="10"/>
      <c r="J295" s="10"/>
      <c r="K295" s="9"/>
    </row>
    <row r="296" spans="1:11" s="3" customFormat="1" x14ac:dyDescent="0.2">
      <c r="A296" s="76">
        <v>5512</v>
      </c>
      <c r="B296" s="77">
        <v>5153</v>
      </c>
      <c r="C296" s="74" t="s">
        <v>13</v>
      </c>
      <c r="D296" s="179">
        <v>115</v>
      </c>
      <c r="E296" s="188">
        <v>115</v>
      </c>
      <c r="F296" s="156">
        <v>113200</v>
      </c>
      <c r="G296" s="236">
        <v>120</v>
      </c>
      <c r="H296" s="237"/>
      <c r="I296" s="10"/>
      <c r="J296" s="10"/>
      <c r="K296" s="9"/>
    </row>
    <row r="297" spans="1:11" s="3" customFormat="1" x14ac:dyDescent="0.2">
      <c r="A297" s="76">
        <v>5512</v>
      </c>
      <c r="B297" s="77">
        <v>5154</v>
      </c>
      <c r="C297" s="74" t="s">
        <v>14</v>
      </c>
      <c r="D297" s="179">
        <v>40</v>
      </c>
      <c r="E297" s="188">
        <v>40</v>
      </c>
      <c r="F297" s="156">
        <v>33630</v>
      </c>
      <c r="G297" s="236">
        <v>45</v>
      </c>
      <c r="H297" s="237"/>
      <c r="I297" s="10"/>
      <c r="J297" s="10"/>
      <c r="K297" s="9"/>
    </row>
    <row r="298" spans="1:11" s="3" customFormat="1" x14ac:dyDescent="0.2">
      <c r="A298" s="76">
        <v>5512</v>
      </c>
      <c r="B298" s="77">
        <v>5156</v>
      </c>
      <c r="C298" s="74" t="s">
        <v>53</v>
      </c>
      <c r="D298" s="179">
        <v>80</v>
      </c>
      <c r="E298" s="188">
        <v>80</v>
      </c>
      <c r="F298" s="156">
        <v>44517.58</v>
      </c>
      <c r="G298" s="236">
        <v>75</v>
      </c>
      <c r="H298" s="237"/>
      <c r="I298" s="10"/>
      <c r="J298" s="10"/>
      <c r="K298" s="9"/>
    </row>
    <row r="299" spans="1:11" s="3" customFormat="1" x14ac:dyDescent="0.2">
      <c r="A299" s="76">
        <v>5512</v>
      </c>
      <c r="B299" s="77">
        <v>5156</v>
      </c>
      <c r="C299" s="74" t="s">
        <v>200</v>
      </c>
      <c r="D299" s="179">
        <v>0</v>
      </c>
      <c r="E299" s="188">
        <v>10</v>
      </c>
      <c r="F299" s="156">
        <v>17140.71</v>
      </c>
      <c r="G299" s="236">
        <v>0</v>
      </c>
      <c r="H299" s="237"/>
      <c r="I299" s="10"/>
      <c r="J299" s="10"/>
      <c r="K299" s="9"/>
    </row>
    <row r="300" spans="1:11" s="3" customFormat="1" x14ac:dyDescent="0.2">
      <c r="A300" s="76">
        <v>5512</v>
      </c>
      <c r="B300" s="77">
        <v>5162</v>
      </c>
      <c r="C300" s="74" t="s">
        <v>142</v>
      </c>
      <c r="D300" s="179">
        <v>19</v>
      </c>
      <c r="E300" s="188">
        <v>19</v>
      </c>
      <c r="F300" s="156">
        <v>16459.689999999999</v>
      </c>
      <c r="G300" s="236">
        <v>19</v>
      </c>
      <c r="H300" s="237"/>
      <c r="I300" s="10"/>
      <c r="J300" s="10"/>
      <c r="K300" s="9"/>
    </row>
    <row r="301" spans="1:11" s="3" customFormat="1" x14ac:dyDescent="0.2">
      <c r="A301" s="76">
        <v>5512</v>
      </c>
      <c r="B301" s="77">
        <v>5163</v>
      </c>
      <c r="C301" s="74" t="s">
        <v>225</v>
      </c>
      <c r="D301" s="179">
        <v>11</v>
      </c>
      <c r="E301" s="188">
        <v>11</v>
      </c>
      <c r="F301" s="156">
        <v>10840</v>
      </c>
      <c r="G301" s="236">
        <v>11</v>
      </c>
      <c r="H301" s="237"/>
      <c r="I301" s="10"/>
      <c r="J301" s="10"/>
      <c r="K301" s="9"/>
    </row>
    <row r="302" spans="1:11" s="3" customFormat="1" x14ac:dyDescent="0.2">
      <c r="A302" s="76">
        <v>5512</v>
      </c>
      <c r="B302" s="77">
        <v>5167</v>
      </c>
      <c r="C302" s="74" t="s">
        <v>72</v>
      </c>
      <c r="D302" s="179">
        <v>9</v>
      </c>
      <c r="E302" s="188">
        <v>9</v>
      </c>
      <c r="F302" s="156">
        <v>2800</v>
      </c>
      <c r="G302" s="236">
        <v>9</v>
      </c>
      <c r="H302" s="237"/>
      <c r="I302" s="10"/>
      <c r="J302" s="10"/>
      <c r="K302" s="9"/>
    </row>
    <row r="303" spans="1:11" s="3" customFormat="1" x14ac:dyDescent="0.2">
      <c r="A303" s="76">
        <v>5512</v>
      </c>
      <c r="B303" s="77">
        <v>5167</v>
      </c>
      <c r="C303" s="74" t="s">
        <v>289</v>
      </c>
      <c r="D303" s="179">
        <v>0</v>
      </c>
      <c r="E303" s="188">
        <v>30</v>
      </c>
      <c r="F303" s="156">
        <v>29800</v>
      </c>
      <c r="G303" s="236">
        <v>0</v>
      </c>
      <c r="H303" s="237"/>
      <c r="I303" s="10"/>
      <c r="J303" s="10"/>
      <c r="K303" s="9"/>
    </row>
    <row r="304" spans="1:11" s="3" customFormat="1" ht="30" x14ac:dyDescent="0.2">
      <c r="A304" s="76">
        <v>5512</v>
      </c>
      <c r="B304" s="77">
        <v>5168</v>
      </c>
      <c r="C304" s="74" t="s">
        <v>114</v>
      </c>
      <c r="D304" s="179">
        <v>16</v>
      </c>
      <c r="E304" s="188">
        <v>16</v>
      </c>
      <c r="F304" s="156">
        <v>14537.62</v>
      </c>
      <c r="G304" s="236">
        <v>16</v>
      </c>
      <c r="H304" s="237"/>
      <c r="I304" s="10"/>
      <c r="J304" s="10"/>
      <c r="K304" s="9"/>
    </row>
    <row r="305" spans="1:11" s="3" customFormat="1" x14ac:dyDescent="0.2">
      <c r="A305" s="76">
        <v>5512</v>
      </c>
      <c r="B305" s="77">
        <v>5169</v>
      </c>
      <c r="C305" s="74" t="s">
        <v>132</v>
      </c>
      <c r="D305" s="179">
        <v>60</v>
      </c>
      <c r="E305" s="188">
        <v>60</v>
      </c>
      <c r="F305" s="156">
        <v>67433.25</v>
      </c>
      <c r="G305" s="236">
        <f>50+10</f>
        <v>60</v>
      </c>
      <c r="H305" s="237"/>
      <c r="I305" s="10"/>
      <c r="J305" s="10"/>
      <c r="K305" s="9"/>
    </row>
    <row r="306" spans="1:11" s="3" customFormat="1" x14ac:dyDescent="0.2">
      <c r="A306" s="76">
        <v>5512</v>
      </c>
      <c r="B306" s="77">
        <v>5169</v>
      </c>
      <c r="C306" s="74" t="s">
        <v>201</v>
      </c>
      <c r="D306" s="179">
        <v>0</v>
      </c>
      <c r="E306" s="188">
        <v>15</v>
      </c>
      <c r="F306" s="156">
        <v>17840.240000000002</v>
      </c>
      <c r="G306" s="236">
        <v>0</v>
      </c>
      <c r="H306" s="237"/>
      <c r="I306" s="10"/>
      <c r="J306" s="10"/>
      <c r="K306" s="9"/>
    </row>
    <row r="307" spans="1:11" s="3" customFormat="1" x14ac:dyDescent="0.2">
      <c r="A307" s="76">
        <v>5512</v>
      </c>
      <c r="B307" s="77">
        <v>5171</v>
      </c>
      <c r="C307" s="74" t="s">
        <v>123</v>
      </c>
      <c r="D307" s="179">
        <v>80</v>
      </c>
      <c r="E307" s="188">
        <v>80</v>
      </c>
      <c r="F307" s="156">
        <f>79980+8126.36</f>
        <v>88106.36</v>
      </c>
      <c r="G307" s="236">
        <v>80</v>
      </c>
      <c r="H307" s="237"/>
      <c r="I307" s="10"/>
      <c r="J307" s="10"/>
      <c r="K307" s="9"/>
    </row>
    <row r="308" spans="1:11" s="3" customFormat="1" x14ac:dyDescent="0.2">
      <c r="A308" s="76">
        <v>5512</v>
      </c>
      <c r="B308" s="77">
        <v>5171</v>
      </c>
      <c r="C308" s="74" t="s">
        <v>228</v>
      </c>
      <c r="D308" s="179">
        <v>0</v>
      </c>
      <c r="E308" s="188">
        <v>40</v>
      </c>
      <c r="F308" s="156">
        <v>0</v>
      </c>
      <c r="G308" s="236">
        <v>0</v>
      </c>
      <c r="H308" s="237"/>
      <c r="I308" s="10"/>
      <c r="J308" s="10"/>
      <c r="K308" s="9"/>
    </row>
    <row r="309" spans="1:11" s="3" customFormat="1" ht="31.5" x14ac:dyDescent="0.25">
      <c r="A309" s="76">
        <v>5512</v>
      </c>
      <c r="B309" s="77"/>
      <c r="C309" s="182" t="s">
        <v>394</v>
      </c>
      <c r="D309" s="179"/>
      <c r="E309" s="188"/>
      <c r="F309" s="156"/>
      <c r="G309" s="236"/>
      <c r="H309" s="237"/>
      <c r="I309" s="10"/>
      <c r="J309" s="10"/>
      <c r="K309" s="9"/>
    </row>
    <row r="310" spans="1:11" s="3" customFormat="1" ht="15.75" x14ac:dyDescent="0.25">
      <c r="A310" s="76">
        <v>5512</v>
      </c>
      <c r="B310" s="77"/>
      <c r="C310" s="182" t="s">
        <v>395</v>
      </c>
      <c r="D310" s="179"/>
      <c r="E310" s="188"/>
      <c r="F310" s="156"/>
      <c r="G310" s="236"/>
      <c r="H310" s="237"/>
      <c r="I310" s="10"/>
      <c r="J310" s="10"/>
      <c r="K310" s="9"/>
    </row>
    <row r="311" spans="1:11" s="3" customFormat="1" ht="30" x14ac:dyDescent="0.2">
      <c r="A311" s="76">
        <v>5512</v>
      </c>
      <c r="B311" s="77">
        <v>6121</v>
      </c>
      <c r="C311" s="224" t="s">
        <v>264</v>
      </c>
      <c r="D311" s="221">
        <v>1200</v>
      </c>
      <c r="E311" s="222">
        <v>1200</v>
      </c>
      <c r="F311" s="296">
        <v>0</v>
      </c>
      <c r="G311" s="304">
        <v>250</v>
      </c>
      <c r="H311" s="244"/>
      <c r="I311" s="10"/>
      <c r="J311" s="10"/>
      <c r="K311" s="9"/>
    </row>
    <row r="312" spans="1:11" s="3" customFormat="1" ht="30" x14ac:dyDescent="0.2">
      <c r="A312" s="76">
        <v>5512</v>
      </c>
      <c r="B312" s="77">
        <v>6121</v>
      </c>
      <c r="C312" s="224" t="s">
        <v>288</v>
      </c>
      <c r="D312" s="221">
        <v>0</v>
      </c>
      <c r="E312" s="222">
        <v>886.3</v>
      </c>
      <c r="F312" s="223">
        <v>25000</v>
      </c>
      <c r="G312" s="243">
        <v>0</v>
      </c>
      <c r="H312" s="244"/>
      <c r="I312" s="10"/>
      <c r="J312" s="10"/>
      <c r="K312" s="9"/>
    </row>
    <row r="313" spans="1:11" s="3" customFormat="1" ht="30" x14ac:dyDescent="0.2">
      <c r="A313" s="76">
        <v>5512</v>
      </c>
      <c r="B313" s="77">
        <v>6121</v>
      </c>
      <c r="C313" s="224" t="s">
        <v>299</v>
      </c>
      <c r="D313" s="221">
        <v>0</v>
      </c>
      <c r="E313" s="222">
        <v>50</v>
      </c>
      <c r="F313" s="223">
        <v>0</v>
      </c>
      <c r="G313" s="243">
        <v>0</v>
      </c>
      <c r="H313" s="244"/>
      <c r="I313" s="10"/>
      <c r="J313" s="10"/>
      <c r="K313" s="9"/>
    </row>
    <row r="314" spans="1:11" s="3" customFormat="1" ht="45" x14ac:dyDescent="0.2">
      <c r="A314" s="76">
        <v>5512</v>
      </c>
      <c r="B314" s="77">
        <v>6121</v>
      </c>
      <c r="C314" s="224" t="s">
        <v>407</v>
      </c>
      <c r="D314" s="221">
        <v>155</v>
      </c>
      <c r="E314" s="222">
        <v>155</v>
      </c>
      <c r="F314" s="223">
        <v>0</v>
      </c>
      <c r="G314" s="243">
        <v>0</v>
      </c>
      <c r="H314" s="244"/>
      <c r="I314" s="10"/>
      <c r="J314" s="10"/>
      <c r="K314" s="9"/>
    </row>
    <row r="315" spans="1:11" s="3" customFormat="1" ht="30" x14ac:dyDescent="0.2">
      <c r="A315" s="76">
        <v>5512</v>
      </c>
      <c r="B315" s="77">
        <v>6122</v>
      </c>
      <c r="C315" s="224" t="s">
        <v>300</v>
      </c>
      <c r="D315" s="221">
        <v>0</v>
      </c>
      <c r="E315" s="222">
        <v>45</v>
      </c>
      <c r="F315" s="223">
        <v>5000</v>
      </c>
      <c r="G315" s="243">
        <v>0</v>
      </c>
      <c r="H315" s="244"/>
      <c r="I315" s="10"/>
      <c r="J315" s="10"/>
      <c r="K315" s="9"/>
    </row>
    <row r="316" spans="1:11" s="3" customFormat="1" ht="30" x14ac:dyDescent="0.2">
      <c r="A316" s="76">
        <v>5512</v>
      </c>
      <c r="B316" s="77">
        <v>6122</v>
      </c>
      <c r="C316" s="224" t="s">
        <v>337</v>
      </c>
      <c r="D316" s="221">
        <v>0</v>
      </c>
      <c r="E316" s="222">
        <v>18</v>
      </c>
      <c r="F316" s="223">
        <v>0</v>
      </c>
      <c r="G316" s="304">
        <v>58</v>
      </c>
      <c r="H316" s="244"/>
      <c r="I316" s="10"/>
      <c r="J316" s="10"/>
      <c r="K316" s="9"/>
    </row>
    <row r="317" spans="1:11" s="3" customFormat="1" ht="15.75" x14ac:dyDescent="0.25">
      <c r="A317" s="37">
        <v>5512</v>
      </c>
      <c r="B317" s="38"/>
      <c r="C317" s="88" t="s">
        <v>124</v>
      </c>
      <c r="D317" s="122">
        <f>SUM(D290:D316)</f>
        <v>1935</v>
      </c>
      <c r="E317" s="155">
        <f>SUM(E290:E316)</f>
        <v>3031.3</v>
      </c>
      <c r="F317" s="108">
        <f>SUM(F290:F316)</f>
        <v>515356.44999999995</v>
      </c>
      <c r="G317" s="201">
        <f>SUM(G290:G316)</f>
        <v>893</v>
      </c>
      <c r="H317" s="202">
        <f>G317</f>
        <v>893</v>
      </c>
      <c r="I317" s="10"/>
      <c r="J317" s="10"/>
      <c r="K317" s="9"/>
    </row>
    <row r="318" spans="1:11" s="3" customFormat="1" ht="15.75" x14ac:dyDescent="0.25">
      <c r="A318" s="37"/>
      <c r="B318" s="38"/>
      <c r="C318" s="87"/>
      <c r="D318" s="121"/>
      <c r="E318" s="117"/>
      <c r="F318" s="104"/>
      <c r="G318" s="236"/>
      <c r="H318" s="237"/>
      <c r="I318" s="10"/>
      <c r="J318" s="10"/>
      <c r="K318" s="9"/>
    </row>
    <row r="319" spans="1:11" s="3" customFormat="1" x14ac:dyDescent="0.2">
      <c r="A319" s="12">
        <v>6112</v>
      </c>
      <c r="B319" s="73">
        <v>5023</v>
      </c>
      <c r="C319" s="98" t="s">
        <v>84</v>
      </c>
      <c r="D319" s="121">
        <v>2870</v>
      </c>
      <c r="E319" s="117">
        <v>2870</v>
      </c>
      <c r="F319" s="103">
        <v>2395207</v>
      </c>
      <c r="G319" s="236">
        <v>2960</v>
      </c>
      <c r="H319" s="237"/>
      <c r="I319" s="10"/>
      <c r="J319" s="10"/>
      <c r="K319" s="9"/>
    </row>
    <row r="320" spans="1:11" s="3" customFormat="1" x14ac:dyDescent="0.2">
      <c r="A320" s="76">
        <v>6112</v>
      </c>
      <c r="B320" s="77">
        <v>5026</v>
      </c>
      <c r="C320" s="74" t="s">
        <v>406</v>
      </c>
      <c r="D320" s="179">
        <v>0</v>
      </c>
      <c r="E320" s="188">
        <v>0</v>
      </c>
      <c r="F320" s="156">
        <v>0</v>
      </c>
      <c r="G320" s="236">
        <v>350</v>
      </c>
      <c r="H320" s="237"/>
      <c r="I320" s="10"/>
      <c r="J320" s="10"/>
      <c r="K320" s="9"/>
    </row>
    <row r="321" spans="1:11" s="10" customFormat="1" x14ac:dyDescent="0.2">
      <c r="A321" s="76">
        <v>6112</v>
      </c>
      <c r="B321" s="77">
        <v>5031</v>
      </c>
      <c r="C321" s="74" t="s">
        <v>265</v>
      </c>
      <c r="D321" s="179">
        <v>372</v>
      </c>
      <c r="E321" s="188">
        <v>372</v>
      </c>
      <c r="F321" s="156">
        <v>337500</v>
      </c>
      <c r="G321" s="236">
        <v>412</v>
      </c>
      <c r="H321" s="237"/>
      <c r="K321" s="9"/>
    </row>
    <row r="322" spans="1:11" s="10" customFormat="1" x14ac:dyDescent="0.2">
      <c r="A322" s="76">
        <v>6112</v>
      </c>
      <c r="B322" s="77">
        <v>5032</v>
      </c>
      <c r="C322" s="74" t="s">
        <v>38</v>
      </c>
      <c r="D322" s="179">
        <v>252</v>
      </c>
      <c r="E322" s="188">
        <v>252</v>
      </c>
      <c r="F322" s="156">
        <v>215587</v>
      </c>
      <c r="G322" s="236">
        <v>268</v>
      </c>
      <c r="H322" s="237"/>
      <c r="K322" s="9"/>
    </row>
    <row r="323" spans="1:11" s="10" customFormat="1" x14ac:dyDescent="0.2">
      <c r="A323" s="76">
        <v>6112</v>
      </c>
      <c r="B323" s="77">
        <v>5137</v>
      </c>
      <c r="C323" s="74" t="s">
        <v>398</v>
      </c>
      <c r="D323" s="179">
        <v>6</v>
      </c>
      <c r="E323" s="188">
        <v>6</v>
      </c>
      <c r="F323" s="156">
        <v>0</v>
      </c>
      <c r="G323" s="236">
        <v>200</v>
      </c>
      <c r="H323" s="237"/>
      <c r="K323" s="9"/>
    </row>
    <row r="324" spans="1:11" s="10" customFormat="1" x14ac:dyDescent="0.2">
      <c r="A324" s="76">
        <v>6112</v>
      </c>
      <c r="B324" s="77">
        <v>5139</v>
      </c>
      <c r="C324" s="74" t="s">
        <v>5</v>
      </c>
      <c r="D324" s="179">
        <v>2</v>
      </c>
      <c r="E324" s="188">
        <v>2</v>
      </c>
      <c r="F324" s="156">
        <v>0</v>
      </c>
      <c r="G324" s="236">
        <v>2</v>
      </c>
      <c r="H324" s="237"/>
      <c r="K324" s="9"/>
    </row>
    <row r="325" spans="1:11" s="10" customFormat="1" x14ac:dyDescent="0.2">
      <c r="A325" s="76">
        <v>6112</v>
      </c>
      <c r="B325" s="77">
        <v>5156</v>
      </c>
      <c r="C325" s="74" t="s">
        <v>56</v>
      </c>
      <c r="D325" s="179">
        <v>11.5</v>
      </c>
      <c r="E325" s="188">
        <v>11.5</v>
      </c>
      <c r="F325" s="156">
        <v>7495.27</v>
      </c>
      <c r="G325" s="236">
        <v>11.5</v>
      </c>
      <c r="H325" s="237"/>
      <c r="K325" s="9"/>
    </row>
    <row r="326" spans="1:11" s="10" customFormat="1" x14ac:dyDescent="0.2">
      <c r="A326" s="76">
        <v>6112</v>
      </c>
      <c r="B326" s="77">
        <v>5168</v>
      </c>
      <c r="C326" s="74" t="s">
        <v>93</v>
      </c>
      <c r="D326" s="179">
        <v>40</v>
      </c>
      <c r="E326" s="188">
        <v>40</v>
      </c>
      <c r="F326" s="156">
        <v>16269.08</v>
      </c>
      <c r="G326" s="236">
        <v>40</v>
      </c>
      <c r="H326" s="237"/>
      <c r="K326" s="9"/>
    </row>
    <row r="327" spans="1:11" s="10" customFormat="1" x14ac:dyDescent="0.2">
      <c r="A327" s="76">
        <v>6112</v>
      </c>
      <c r="B327" s="77">
        <v>5169</v>
      </c>
      <c r="C327" s="74" t="s">
        <v>43</v>
      </c>
      <c r="D327" s="179">
        <v>8</v>
      </c>
      <c r="E327" s="188">
        <v>8</v>
      </c>
      <c r="F327" s="156">
        <v>0</v>
      </c>
      <c r="G327" s="236">
        <v>8</v>
      </c>
      <c r="H327" s="237"/>
      <c r="K327" s="9"/>
    </row>
    <row r="328" spans="1:11" s="10" customFormat="1" x14ac:dyDescent="0.2">
      <c r="A328" s="76">
        <v>6112</v>
      </c>
      <c r="B328" s="77">
        <v>5173</v>
      </c>
      <c r="C328" s="74" t="s">
        <v>24</v>
      </c>
      <c r="D328" s="179">
        <v>8</v>
      </c>
      <c r="E328" s="188">
        <v>8</v>
      </c>
      <c r="F328" s="156">
        <v>685</v>
      </c>
      <c r="G328" s="236">
        <v>8</v>
      </c>
      <c r="H328" s="237"/>
      <c r="K328" s="9"/>
    </row>
    <row r="329" spans="1:11" s="10" customFormat="1" x14ac:dyDescent="0.2">
      <c r="A329" s="76">
        <v>6112</v>
      </c>
      <c r="B329" s="77">
        <v>5175</v>
      </c>
      <c r="C329" s="74" t="s">
        <v>15</v>
      </c>
      <c r="D329" s="179">
        <v>18</v>
      </c>
      <c r="E329" s="188">
        <v>18</v>
      </c>
      <c r="F329" s="156">
        <v>17641</v>
      </c>
      <c r="G329" s="236">
        <v>18</v>
      </c>
      <c r="H329" s="237"/>
      <c r="K329" s="9"/>
    </row>
    <row r="330" spans="1:11" s="10" customFormat="1" x14ac:dyDescent="0.2">
      <c r="A330" s="76">
        <v>6112</v>
      </c>
      <c r="B330" s="77">
        <v>5192</v>
      </c>
      <c r="C330" s="74" t="s">
        <v>129</v>
      </c>
      <c r="D330" s="179">
        <v>0</v>
      </c>
      <c r="E330" s="188">
        <v>0</v>
      </c>
      <c r="F330" s="156">
        <v>0</v>
      </c>
      <c r="G330" s="236">
        <v>20</v>
      </c>
      <c r="H330" s="237"/>
      <c r="K330" s="9"/>
    </row>
    <row r="331" spans="1:11" s="10" customFormat="1" ht="30" x14ac:dyDescent="0.2">
      <c r="A331" s="76">
        <v>6112</v>
      </c>
      <c r="B331" s="77">
        <v>5222</v>
      </c>
      <c r="C331" s="74" t="s">
        <v>396</v>
      </c>
      <c r="D331" s="179">
        <v>30</v>
      </c>
      <c r="E331" s="188">
        <v>30</v>
      </c>
      <c r="F331" s="156">
        <v>30000</v>
      </c>
      <c r="G331" s="236">
        <v>30</v>
      </c>
      <c r="H331" s="237"/>
      <c r="K331" s="9"/>
    </row>
    <row r="332" spans="1:11" s="10" customFormat="1" x14ac:dyDescent="0.2">
      <c r="A332" s="76">
        <v>6112</v>
      </c>
      <c r="B332" s="77">
        <v>5362</v>
      </c>
      <c r="C332" s="74" t="s">
        <v>125</v>
      </c>
      <c r="D332" s="179">
        <v>1.5</v>
      </c>
      <c r="E332" s="188">
        <v>1.5</v>
      </c>
      <c r="F332" s="156">
        <v>1500</v>
      </c>
      <c r="G332" s="236">
        <v>1.5</v>
      </c>
      <c r="H332" s="237"/>
      <c r="K332" s="9"/>
    </row>
    <row r="333" spans="1:11" s="10" customFormat="1" x14ac:dyDescent="0.2">
      <c r="A333" s="76">
        <v>6112</v>
      </c>
      <c r="B333" s="77">
        <v>5492</v>
      </c>
      <c r="C333" s="74" t="s">
        <v>140</v>
      </c>
      <c r="D333" s="179">
        <v>70</v>
      </c>
      <c r="E333" s="188">
        <v>70</v>
      </c>
      <c r="F333" s="156">
        <v>5000</v>
      </c>
      <c r="G333" s="236">
        <v>110</v>
      </c>
      <c r="H333" s="237"/>
      <c r="K333" s="9"/>
    </row>
    <row r="334" spans="1:11" s="10" customFormat="1" x14ac:dyDescent="0.2">
      <c r="A334" s="76">
        <v>6112</v>
      </c>
      <c r="B334" s="77">
        <v>5499</v>
      </c>
      <c r="C334" s="74" t="s">
        <v>30</v>
      </c>
      <c r="D334" s="179">
        <v>34</v>
      </c>
      <c r="E334" s="188">
        <v>34</v>
      </c>
      <c r="F334" s="156">
        <v>26840</v>
      </c>
      <c r="G334" s="236">
        <v>34</v>
      </c>
      <c r="H334" s="237"/>
      <c r="K334" s="9"/>
    </row>
    <row r="335" spans="1:11" s="10" customFormat="1" x14ac:dyDescent="0.2">
      <c r="A335" s="76">
        <v>6112</v>
      </c>
      <c r="B335" s="77">
        <v>5909</v>
      </c>
      <c r="C335" s="74" t="s">
        <v>404</v>
      </c>
      <c r="D335" s="179">
        <v>0</v>
      </c>
      <c r="E335" s="188">
        <v>0</v>
      </c>
      <c r="F335" s="184">
        <v>6200</v>
      </c>
      <c r="G335" s="236">
        <v>0</v>
      </c>
      <c r="H335" s="237"/>
      <c r="K335" s="9"/>
    </row>
    <row r="336" spans="1:11" s="10" customFormat="1" ht="15.75" x14ac:dyDescent="0.25">
      <c r="A336" s="37">
        <v>6112</v>
      </c>
      <c r="B336" s="38"/>
      <c r="C336" s="86" t="s">
        <v>31</v>
      </c>
      <c r="D336" s="122">
        <f>SUM(D319:D335)</f>
        <v>3723</v>
      </c>
      <c r="E336" s="155">
        <f>SUM(E319:E335)</f>
        <v>3723</v>
      </c>
      <c r="F336" s="108">
        <f>SUM(F319:F335)</f>
        <v>3059924.35</v>
      </c>
      <c r="G336" s="201">
        <f>SUM(G319:G335)</f>
        <v>4473</v>
      </c>
      <c r="H336" s="202">
        <f>G336</f>
        <v>4473</v>
      </c>
      <c r="K336" s="9"/>
    </row>
    <row r="337" spans="1:11" s="9" customFormat="1" x14ac:dyDescent="0.2">
      <c r="A337" s="12"/>
      <c r="B337" s="73"/>
      <c r="C337" s="87"/>
      <c r="D337" s="121"/>
      <c r="E337" s="117"/>
      <c r="F337" s="104"/>
      <c r="G337" s="236"/>
      <c r="H337" s="237"/>
      <c r="I337" s="10"/>
      <c r="J337" s="10"/>
    </row>
    <row r="338" spans="1:11" s="9" customFormat="1" x14ac:dyDescent="0.2">
      <c r="A338" s="12">
        <v>6114</v>
      </c>
      <c r="B338" s="73">
        <v>5021</v>
      </c>
      <c r="C338" s="98" t="s">
        <v>19</v>
      </c>
      <c r="D338" s="121">
        <v>0</v>
      </c>
      <c r="E338" s="117">
        <v>130</v>
      </c>
      <c r="F338" s="103">
        <f>112157+15676</f>
        <v>127833</v>
      </c>
      <c r="G338" s="236">
        <v>0</v>
      </c>
      <c r="H338" s="237"/>
      <c r="I338" s="10"/>
      <c r="J338" s="10"/>
    </row>
    <row r="339" spans="1:11" s="9" customFormat="1" x14ac:dyDescent="0.2">
      <c r="A339" s="76">
        <v>6114</v>
      </c>
      <c r="B339" s="77">
        <v>5133</v>
      </c>
      <c r="C339" s="74" t="s">
        <v>335</v>
      </c>
      <c r="D339" s="179">
        <v>0</v>
      </c>
      <c r="E339" s="188">
        <v>4</v>
      </c>
      <c r="F339" s="156">
        <v>2285</v>
      </c>
      <c r="G339" s="236">
        <v>0</v>
      </c>
      <c r="H339" s="237"/>
      <c r="I339" s="10"/>
      <c r="J339" s="10"/>
    </row>
    <row r="340" spans="1:11" s="9" customFormat="1" x14ac:dyDescent="0.2">
      <c r="A340" s="76">
        <v>6114</v>
      </c>
      <c r="B340" s="77">
        <v>5139</v>
      </c>
      <c r="C340" s="74" t="s">
        <v>5</v>
      </c>
      <c r="D340" s="179">
        <v>0</v>
      </c>
      <c r="E340" s="188">
        <v>19</v>
      </c>
      <c r="F340" s="156">
        <v>19300.490000000002</v>
      </c>
      <c r="G340" s="236">
        <v>0</v>
      </c>
      <c r="H340" s="237"/>
      <c r="I340" s="10"/>
      <c r="J340" s="10"/>
    </row>
    <row r="341" spans="1:11" s="9" customFormat="1" x14ac:dyDescent="0.2">
      <c r="A341" s="76">
        <v>6114</v>
      </c>
      <c r="B341" s="77">
        <v>5161</v>
      </c>
      <c r="C341" s="74" t="s">
        <v>81</v>
      </c>
      <c r="D341" s="179">
        <v>0</v>
      </c>
      <c r="E341" s="188">
        <v>3</v>
      </c>
      <c r="F341" s="156">
        <v>2109</v>
      </c>
      <c r="G341" s="236">
        <v>0</v>
      </c>
      <c r="H341" s="237"/>
      <c r="I341" s="10"/>
      <c r="J341" s="10"/>
    </row>
    <row r="342" spans="1:11" s="9" customFormat="1" ht="30" x14ac:dyDescent="0.2">
      <c r="A342" s="76">
        <v>6114</v>
      </c>
      <c r="B342" s="77">
        <v>5162</v>
      </c>
      <c r="C342" s="74" t="s">
        <v>336</v>
      </c>
      <c r="D342" s="179">
        <v>0</v>
      </c>
      <c r="E342" s="188">
        <v>3</v>
      </c>
      <c r="F342" s="156">
        <v>2170.7399999999998</v>
      </c>
      <c r="G342" s="236">
        <v>0</v>
      </c>
      <c r="H342" s="237"/>
      <c r="I342" s="10"/>
      <c r="J342" s="10"/>
    </row>
    <row r="343" spans="1:11" s="9" customFormat="1" x14ac:dyDescent="0.2">
      <c r="A343" s="76">
        <v>6114</v>
      </c>
      <c r="B343" s="77">
        <v>5164</v>
      </c>
      <c r="C343" s="74" t="s">
        <v>333</v>
      </c>
      <c r="D343" s="179">
        <v>0</v>
      </c>
      <c r="E343" s="188">
        <v>15</v>
      </c>
      <c r="F343" s="156">
        <v>15000</v>
      </c>
      <c r="G343" s="236">
        <v>0</v>
      </c>
      <c r="H343" s="237"/>
      <c r="I343" s="10"/>
      <c r="J343" s="10"/>
    </row>
    <row r="344" spans="1:11" s="9" customFormat="1" x14ac:dyDescent="0.2">
      <c r="A344" s="76">
        <v>6114</v>
      </c>
      <c r="B344" s="77">
        <v>5168</v>
      </c>
      <c r="C344" s="74" t="s">
        <v>93</v>
      </c>
      <c r="D344" s="179">
        <v>0</v>
      </c>
      <c r="E344" s="188">
        <v>4</v>
      </c>
      <c r="F344" s="156">
        <v>2200</v>
      </c>
      <c r="G344" s="236">
        <v>0</v>
      </c>
      <c r="H344" s="237"/>
      <c r="I344" s="10"/>
      <c r="J344" s="10"/>
    </row>
    <row r="345" spans="1:11" s="9" customFormat="1" x14ac:dyDescent="0.2">
      <c r="A345" s="76">
        <v>6114</v>
      </c>
      <c r="B345" s="77">
        <v>5169</v>
      </c>
      <c r="C345" s="74" t="s">
        <v>334</v>
      </c>
      <c r="D345" s="179">
        <v>0</v>
      </c>
      <c r="E345" s="188">
        <v>21</v>
      </c>
      <c r="F345" s="156">
        <v>20300</v>
      </c>
      <c r="G345" s="236">
        <v>0</v>
      </c>
      <c r="H345" s="237"/>
      <c r="I345" s="10"/>
      <c r="J345" s="10"/>
    </row>
    <row r="346" spans="1:11" s="9" customFormat="1" x14ac:dyDescent="0.2">
      <c r="A346" s="76">
        <v>6114</v>
      </c>
      <c r="B346" s="77">
        <v>5175</v>
      </c>
      <c r="C346" s="74" t="s">
        <v>15</v>
      </c>
      <c r="D346" s="179">
        <v>0</v>
      </c>
      <c r="E346" s="188">
        <v>7</v>
      </c>
      <c r="F346" s="156">
        <v>6916</v>
      </c>
      <c r="G346" s="236">
        <v>0</v>
      </c>
      <c r="H346" s="237"/>
      <c r="I346" s="10"/>
      <c r="J346" s="10"/>
    </row>
    <row r="347" spans="1:11" s="9" customFormat="1" ht="15.75" x14ac:dyDescent="0.25">
      <c r="A347" s="78">
        <v>6114</v>
      </c>
      <c r="B347" s="79"/>
      <c r="C347" s="182" t="s">
        <v>332</v>
      </c>
      <c r="D347" s="280">
        <f>SUM(D338:D346)</f>
        <v>0</v>
      </c>
      <c r="E347" s="280">
        <f t="shared" ref="E347:F347" si="11">SUM(E338:E346)</f>
        <v>206</v>
      </c>
      <c r="F347" s="280">
        <f t="shared" si="11"/>
        <v>198114.22999999998</v>
      </c>
      <c r="G347" s="201">
        <f>SUM(G338:G346)</f>
        <v>0</v>
      </c>
      <c r="H347" s="202">
        <f>G347</f>
        <v>0</v>
      </c>
      <c r="I347" s="10"/>
      <c r="J347" s="10"/>
    </row>
    <row r="348" spans="1:11" s="9" customFormat="1" x14ac:dyDescent="0.2">
      <c r="A348" s="76"/>
      <c r="B348" s="77"/>
      <c r="C348" s="74"/>
      <c r="D348" s="179"/>
      <c r="E348" s="188"/>
      <c r="F348" s="156"/>
      <c r="G348" s="236"/>
      <c r="H348" s="237"/>
      <c r="I348" s="10"/>
      <c r="J348" s="10"/>
    </row>
    <row r="349" spans="1:11" s="9" customFormat="1" x14ac:dyDescent="0.2">
      <c r="A349" s="76">
        <v>6149</v>
      </c>
      <c r="B349" s="77">
        <v>5901</v>
      </c>
      <c r="C349" s="74" t="s">
        <v>277</v>
      </c>
      <c r="D349" s="179">
        <v>0</v>
      </c>
      <c r="E349" s="188">
        <v>13.5</v>
      </c>
      <c r="F349" s="156">
        <v>0</v>
      </c>
      <c r="G349" s="236">
        <v>0</v>
      </c>
      <c r="H349" s="237"/>
      <c r="I349" s="10"/>
      <c r="J349" s="10"/>
    </row>
    <row r="350" spans="1:11" s="9" customFormat="1" ht="31.5" x14ac:dyDescent="0.25">
      <c r="A350" s="283">
        <v>6149</v>
      </c>
      <c r="B350" s="284"/>
      <c r="C350" s="285" t="s">
        <v>278</v>
      </c>
      <c r="D350" s="280">
        <f>SUM(D349)</f>
        <v>0</v>
      </c>
      <c r="E350" s="280">
        <f t="shared" ref="E350:F350" si="12">SUM(E349)</f>
        <v>13.5</v>
      </c>
      <c r="F350" s="280">
        <f t="shared" si="12"/>
        <v>0</v>
      </c>
      <c r="G350" s="201">
        <f>SUM(G349)</f>
        <v>0</v>
      </c>
      <c r="H350" s="202">
        <f>G350</f>
        <v>0</v>
      </c>
      <c r="I350" s="10"/>
      <c r="J350" s="10"/>
    </row>
    <row r="351" spans="1:11" s="9" customFormat="1" x14ac:dyDescent="0.2">
      <c r="A351" s="12"/>
      <c r="B351" s="73"/>
      <c r="C351" s="87"/>
      <c r="D351" s="121"/>
      <c r="E351" s="117"/>
      <c r="F351" s="104"/>
      <c r="G351" s="236"/>
      <c r="H351" s="237"/>
      <c r="I351" s="10"/>
      <c r="J351" s="10"/>
    </row>
    <row r="352" spans="1:11" s="3" customFormat="1" x14ac:dyDescent="0.2">
      <c r="A352" s="12">
        <v>6171</v>
      </c>
      <c r="B352" s="73">
        <v>5011</v>
      </c>
      <c r="C352" s="98" t="s">
        <v>16</v>
      </c>
      <c r="D352" s="121">
        <v>6970</v>
      </c>
      <c r="E352" s="117">
        <v>6970</v>
      </c>
      <c r="F352" s="103">
        <v>5223996</v>
      </c>
      <c r="G352" s="236">
        <v>6970</v>
      </c>
      <c r="H352" s="237"/>
      <c r="I352" s="10"/>
      <c r="J352" s="10"/>
      <c r="K352" s="9"/>
    </row>
    <row r="353" spans="1:11" s="3" customFormat="1" x14ac:dyDescent="0.2">
      <c r="A353" s="76">
        <v>6171</v>
      </c>
      <c r="B353" s="77">
        <v>5021</v>
      </c>
      <c r="C353" s="74" t="s">
        <v>19</v>
      </c>
      <c r="D353" s="179">
        <v>300</v>
      </c>
      <c r="E353" s="188">
        <v>300</v>
      </c>
      <c r="F353" s="156">
        <v>91264</v>
      </c>
      <c r="G353" s="236">
        <v>300</v>
      </c>
      <c r="H353" s="237"/>
      <c r="I353" s="10"/>
      <c r="J353" s="10"/>
      <c r="K353" s="9"/>
    </row>
    <row r="354" spans="1:11" s="3" customFormat="1" x14ac:dyDescent="0.2">
      <c r="A354" s="76">
        <v>6171</v>
      </c>
      <c r="B354" s="77">
        <v>5031</v>
      </c>
      <c r="C354" s="74" t="s">
        <v>265</v>
      </c>
      <c r="D354" s="179">
        <v>1767</v>
      </c>
      <c r="E354" s="188">
        <v>1767</v>
      </c>
      <c r="F354" s="156">
        <v>1295871</v>
      </c>
      <c r="G354" s="236">
        <v>1767</v>
      </c>
      <c r="H354" s="237"/>
      <c r="I354" s="10"/>
      <c r="J354" s="10"/>
      <c r="K354" s="9"/>
    </row>
    <row r="355" spans="1:11" s="3" customFormat="1" x14ac:dyDescent="0.2">
      <c r="A355" s="76">
        <v>6171</v>
      </c>
      <c r="B355" s="77">
        <v>5032</v>
      </c>
      <c r="C355" s="74" t="s">
        <v>38</v>
      </c>
      <c r="D355" s="179">
        <v>635</v>
      </c>
      <c r="E355" s="188">
        <v>635</v>
      </c>
      <c r="F355" s="156">
        <v>470293</v>
      </c>
      <c r="G355" s="236">
        <v>635</v>
      </c>
      <c r="H355" s="237"/>
      <c r="I355" s="10"/>
      <c r="J355" s="10"/>
      <c r="K355" s="9"/>
    </row>
    <row r="356" spans="1:11" s="3" customFormat="1" x14ac:dyDescent="0.2">
      <c r="A356" s="76">
        <v>6171</v>
      </c>
      <c r="B356" s="77">
        <v>5038</v>
      </c>
      <c r="C356" s="74" t="s">
        <v>49</v>
      </c>
      <c r="D356" s="179">
        <v>45</v>
      </c>
      <c r="E356" s="188">
        <v>45</v>
      </c>
      <c r="F356" s="156">
        <v>39586</v>
      </c>
      <c r="G356" s="236">
        <v>50</v>
      </c>
      <c r="H356" s="237"/>
      <c r="I356" s="10"/>
      <c r="J356" s="10"/>
      <c r="K356" s="9"/>
    </row>
    <row r="357" spans="1:11" s="3" customFormat="1" ht="30" x14ac:dyDescent="0.2">
      <c r="A357" s="76">
        <v>6171</v>
      </c>
      <c r="B357" s="77">
        <v>5123</v>
      </c>
      <c r="C357" s="74" t="s">
        <v>286</v>
      </c>
      <c r="D357" s="179">
        <v>0</v>
      </c>
      <c r="E357" s="188">
        <v>0</v>
      </c>
      <c r="F357" s="156">
        <v>27176</v>
      </c>
      <c r="G357" s="236">
        <v>0</v>
      </c>
      <c r="H357" s="237"/>
      <c r="I357" s="10"/>
      <c r="J357" s="10"/>
      <c r="K357" s="9"/>
    </row>
    <row r="358" spans="1:11" s="3" customFormat="1" x14ac:dyDescent="0.2">
      <c r="A358" s="76">
        <v>6171</v>
      </c>
      <c r="B358" s="77">
        <v>5134</v>
      </c>
      <c r="C358" s="74" t="s">
        <v>55</v>
      </c>
      <c r="D358" s="179">
        <v>20</v>
      </c>
      <c r="E358" s="188">
        <v>20</v>
      </c>
      <c r="F358" s="156">
        <v>4726</v>
      </c>
      <c r="G358" s="236">
        <v>20</v>
      </c>
      <c r="H358" s="237"/>
      <c r="I358" s="10"/>
      <c r="J358" s="10"/>
      <c r="K358" s="9"/>
    </row>
    <row r="359" spans="1:11" s="3" customFormat="1" x14ac:dyDescent="0.2">
      <c r="A359" s="76">
        <v>6171</v>
      </c>
      <c r="B359" s="77">
        <v>5136</v>
      </c>
      <c r="C359" s="74" t="s">
        <v>11</v>
      </c>
      <c r="D359" s="179">
        <v>25</v>
      </c>
      <c r="E359" s="188">
        <v>25</v>
      </c>
      <c r="F359" s="156">
        <v>4964</v>
      </c>
      <c r="G359" s="236">
        <v>10</v>
      </c>
      <c r="H359" s="237"/>
      <c r="I359" s="10"/>
      <c r="J359" s="10"/>
      <c r="K359" s="9"/>
    </row>
    <row r="360" spans="1:11" s="3" customFormat="1" x14ac:dyDescent="0.2">
      <c r="A360" s="76">
        <v>6171</v>
      </c>
      <c r="B360" s="77">
        <v>5137</v>
      </c>
      <c r="C360" s="74" t="s">
        <v>41</v>
      </c>
      <c r="D360" s="179">
        <v>160</v>
      </c>
      <c r="E360" s="188">
        <v>160</v>
      </c>
      <c r="F360" s="156">
        <v>103454</v>
      </c>
      <c r="G360" s="236">
        <v>180</v>
      </c>
      <c r="H360" s="237"/>
      <c r="I360" s="10"/>
      <c r="J360" s="10"/>
      <c r="K360" s="9"/>
    </row>
    <row r="361" spans="1:11" s="3" customFormat="1" x14ac:dyDescent="0.2">
      <c r="A361" s="76">
        <v>6171</v>
      </c>
      <c r="B361" s="77">
        <v>5139</v>
      </c>
      <c r="C361" s="74" t="s">
        <v>5</v>
      </c>
      <c r="D361" s="179">
        <v>180</v>
      </c>
      <c r="E361" s="188">
        <v>180</v>
      </c>
      <c r="F361" s="156">
        <v>109087.32</v>
      </c>
      <c r="G361" s="236">
        <v>180</v>
      </c>
      <c r="H361" s="237"/>
      <c r="I361" s="10"/>
      <c r="J361" s="10"/>
      <c r="K361" s="9"/>
    </row>
    <row r="362" spans="1:11" s="3" customFormat="1" x14ac:dyDescent="0.2">
      <c r="A362" s="76">
        <v>6171</v>
      </c>
      <c r="B362" s="77">
        <v>5151</v>
      </c>
      <c r="C362" s="74" t="s">
        <v>12</v>
      </c>
      <c r="D362" s="179">
        <v>45</v>
      </c>
      <c r="E362" s="188">
        <v>45</v>
      </c>
      <c r="F362" s="156">
        <v>39198</v>
      </c>
      <c r="G362" s="236">
        <v>45</v>
      </c>
      <c r="H362" s="237"/>
      <c r="I362" s="10"/>
      <c r="J362" s="10"/>
      <c r="K362" s="9"/>
    </row>
    <row r="363" spans="1:11" s="3" customFormat="1" x14ac:dyDescent="0.2">
      <c r="A363" s="76">
        <v>6171</v>
      </c>
      <c r="B363" s="77">
        <v>5153</v>
      </c>
      <c r="C363" s="74" t="s">
        <v>13</v>
      </c>
      <c r="D363" s="179">
        <v>270</v>
      </c>
      <c r="E363" s="188">
        <v>270</v>
      </c>
      <c r="F363" s="156">
        <v>183800</v>
      </c>
      <c r="G363" s="236">
        <v>280</v>
      </c>
      <c r="H363" s="237"/>
      <c r="I363" s="10"/>
      <c r="J363" s="10"/>
      <c r="K363" s="9"/>
    </row>
    <row r="364" spans="1:11" s="3" customFormat="1" x14ac:dyDescent="0.2">
      <c r="A364" s="76">
        <v>6171</v>
      </c>
      <c r="B364" s="77">
        <v>5154</v>
      </c>
      <c r="C364" s="74" t="s">
        <v>14</v>
      </c>
      <c r="D364" s="179">
        <v>168</v>
      </c>
      <c r="E364" s="188">
        <v>168</v>
      </c>
      <c r="F364" s="156">
        <v>91071</v>
      </c>
      <c r="G364" s="236">
        <v>180</v>
      </c>
      <c r="H364" s="237"/>
      <c r="I364" s="10"/>
      <c r="J364" s="10"/>
      <c r="K364" s="9"/>
    </row>
    <row r="365" spans="1:11" s="3" customFormat="1" x14ac:dyDescent="0.2">
      <c r="A365" s="76">
        <v>6171</v>
      </c>
      <c r="B365" s="77">
        <v>5156</v>
      </c>
      <c r="C365" s="74" t="s">
        <v>23</v>
      </c>
      <c r="D365" s="179">
        <v>15</v>
      </c>
      <c r="E365" s="188">
        <v>15</v>
      </c>
      <c r="F365" s="156">
        <v>6718.18</v>
      </c>
      <c r="G365" s="236">
        <v>15</v>
      </c>
      <c r="H365" s="237"/>
      <c r="I365" s="10"/>
      <c r="J365" s="10"/>
      <c r="K365" s="9"/>
    </row>
    <row r="366" spans="1:11" s="3" customFormat="1" x14ac:dyDescent="0.2">
      <c r="A366" s="76">
        <v>6171</v>
      </c>
      <c r="B366" s="77">
        <v>5161</v>
      </c>
      <c r="C366" s="74" t="s">
        <v>81</v>
      </c>
      <c r="D366" s="179">
        <v>85</v>
      </c>
      <c r="E366" s="188">
        <v>85</v>
      </c>
      <c r="F366" s="156">
        <v>32269</v>
      </c>
      <c r="G366" s="236">
        <v>60</v>
      </c>
      <c r="H366" s="237"/>
      <c r="I366" s="10"/>
      <c r="J366" s="10"/>
      <c r="K366" s="9"/>
    </row>
    <row r="367" spans="1:11" s="3" customFormat="1" x14ac:dyDescent="0.2">
      <c r="A367" s="76">
        <v>6171</v>
      </c>
      <c r="B367" s="77">
        <v>5162</v>
      </c>
      <c r="C367" s="74" t="s">
        <v>142</v>
      </c>
      <c r="D367" s="179">
        <v>130</v>
      </c>
      <c r="E367" s="188">
        <v>130</v>
      </c>
      <c r="F367" s="156">
        <v>110336.89</v>
      </c>
      <c r="G367" s="236">
        <v>140</v>
      </c>
      <c r="H367" s="237"/>
      <c r="I367" s="10"/>
      <c r="J367" s="10"/>
      <c r="K367" s="9"/>
    </row>
    <row r="368" spans="1:11" s="3" customFormat="1" x14ac:dyDescent="0.2">
      <c r="A368" s="76">
        <v>6171</v>
      </c>
      <c r="B368" s="77">
        <v>5166</v>
      </c>
      <c r="C368" s="74" t="s">
        <v>25</v>
      </c>
      <c r="D368" s="179">
        <v>850</v>
      </c>
      <c r="E368" s="188">
        <v>850</v>
      </c>
      <c r="F368" s="156">
        <v>784351</v>
      </c>
      <c r="G368" s="236">
        <v>950</v>
      </c>
      <c r="H368" s="237"/>
      <c r="I368" s="10"/>
      <c r="J368" s="10"/>
      <c r="K368" s="9"/>
    </row>
    <row r="369" spans="1:11" s="3" customFormat="1" x14ac:dyDescent="0.2">
      <c r="A369" s="76">
        <v>6171</v>
      </c>
      <c r="B369" s="77">
        <v>5167</v>
      </c>
      <c r="C369" s="74" t="s">
        <v>65</v>
      </c>
      <c r="D369" s="179">
        <v>30</v>
      </c>
      <c r="E369" s="188">
        <v>30</v>
      </c>
      <c r="F369" s="156">
        <v>7020</v>
      </c>
      <c r="G369" s="236">
        <v>30</v>
      </c>
      <c r="H369" s="237"/>
      <c r="I369" s="10"/>
      <c r="J369" s="10"/>
      <c r="K369" s="9"/>
    </row>
    <row r="370" spans="1:11" s="3" customFormat="1" ht="30" x14ac:dyDescent="0.2">
      <c r="A370" s="76">
        <v>6171</v>
      </c>
      <c r="B370" s="77">
        <v>5167</v>
      </c>
      <c r="C370" s="74" t="s">
        <v>230</v>
      </c>
      <c r="D370" s="179">
        <v>0</v>
      </c>
      <c r="E370" s="188">
        <v>17.399999999999999</v>
      </c>
      <c r="F370" s="156">
        <v>11430</v>
      </c>
      <c r="G370" s="236">
        <v>0</v>
      </c>
      <c r="H370" s="237"/>
      <c r="I370" s="10"/>
      <c r="J370" s="10"/>
      <c r="K370" s="9"/>
    </row>
    <row r="371" spans="1:11" s="3" customFormat="1" x14ac:dyDescent="0.2">
      <c r="A371" s="76">
        <v>6171</v>
      </c>
      <c r="B371" s="77">
        <v>5168</v>
      </c>
      <c r="C371" s="74" t="s">
        <v>93</v>
      </c>
      <c r="D371" s="179">
        <v>510</v>
      </c>
      <c r="E371" s="188">
        <v>510</v>
      </c>
      <c r="F371" s="156">
        <v>256772.44</v>
      </c>
      <c r="G371" s="236">
        <f>510-40</f>
        <v>470</v>
      </c>
      <c r="H371" s="237"/>
      <c r="I371" s="10"/>
      <c r="J371" s="10"/>
      <c r="K371" s="9"/>
    </row>
    <row r="372" spans="1:11" s="3" customFormat="1" ht="60" x14ac:dyDescent="0.2">
      <c r="A372" s="76">
        <v>6171</v>
      </c>
      <c r="B372" s="77">
        <v>5169</v>
      </c>
      <c r="C372" s="74" t="s">
        <v>231</v>
      </c>
      <c r="D372" s="179">
        <v>1200</v>
      </c>
      <c r="E372" s="188">
        <v>1200</v>
      </c>
      <c r="F372" s="156">
        <v>961850.07</v>
      </c>
      <c r="G372" s="236">
        <v>1200</v>
      </c>
      <c r="H372" s="237"/>
      <c r="I372" s="10"/>
      <c r="J372" s="10"/>
      <c r="K372" s="9"/>
    </row>
    <row r="373" spans="1:11" s="3" customFormat="1" x14ac:dyDescent="0.2">
      <c r="A373" s="76">
        <v>6171</v>
      </c>
      <c r="B373" s="77">
        <v>5169</v>
      </c>
      <c r="C373" s="74" t="s">
        <v>78</v>
      </c>
      <c r="D373" s="179">
        <v>110</v>
      </c>
      <c r="E373" s="188">
        <v>110</v>
      </c>
      <c r="F373" s="156">
        <v>80125</v>
      </c>
      <c r="G373" s="236">
        <v>110</v>
      </c>
      <c r="H373" s="237"/>
      <c r="I373" s="10"/>
      <c r="J373" s="10"/>
      <c r="K373" s="9"/>
    </row>
    <row r="374" spans="1:11" s="3" customFormat="1" ht="45" x14ac:dyDescent="0.2">
      <c r="A374" s="76">
        <v>6171</v>
      </c>
      <c r="B374" s="77">
        <v>5171</v>
      </c>
      <c r="C374" s="74" t="s">
        <v>399</v>
      </c>
      <c r="D374" s="179">
        <v>350</v>
      </c>
      <c r="E374" s="188">
        <v>360.5</v>
      </c>
      <c r="F374" s="156">
        <v>103494.92</v>
      </c>
      <c r="G374" s="236">
        <v>350</v>
      </c>
      <c r="H374" s="237"/>
      <c r="I374" s="10"/>
      <c r="J374" s="10"/>
      <c r="K374" s="9"/>
    </row>
    <row r="375" spans="1:11" s="3" customFormat="1" ht="30" x14ac:dyDescent="0.2">
      <c r="A375" s="76">
        <v>6171</v>
      </c>
      <c r="B375" s="77">
        <v>5171</v>
      </c>
      <c r="C375" s="74" t="s">
        <v>400</v>
      </c>
      <c r="D375" s="179">
        <v>0</v>
      </c>
      <c r="E375" s="188">
        <v>0</v>
      </c>
      <c r="F375" s="156">
        <v>0</v>
      </c>
      <c r="G375" s="236">
        <v>150</v>
      </c>
      <c r="H375" s="237"/>
      <c r="I375" s="10"/>
      <c r="J375" s="10"/>
      <c r="K375" s="9"/>
    </row>
    <row r="376" spans="1:11" s="3" customFormat="1" ht="21.75" customHeight="1" x14ac:dyDescent="0.2">
      <c r="A376" s="76">
        <v>6171</v>
      </c>
      <c r="B376" s="77">
        <v>5172</v>
      </c>
      <c r="C376" s="74" t="s">
        <v>189</v>
      </c>
      <c r="D376" s="179">
        <v>30</v>
      </c>
      <c r="E376" s="188">
        <v>30</v>
      </c>
      <c r="F376" s="156">
        <v>49079</v>
      </c>
      <c r="G376" s="236">
        <v>50</v>
      </c>
      <c r="H376" s="237"/>
      <c r="I376" s="10"/>
      <c r="J376" s="10"/>
      <c r="K376" s="9"/>
    </row>
    <row r="377" spans="1:11" s="3" customFormat="1" x14ac:dyDescent="0.2">
      <c r="A377" s="76">
        <v>6171</v>
      </c>
      <c r="B377" s="77">
        <v>5173</v>
      </c>
      <c r="C377" s="74" t="s">
        <v>24</v>
      </c>
      <c r="D377" s="179">
        <v>5</v>
      </c>
      <c r="E377" s="188">
        <v>5</v>
      </c>
      <c r="F377" s="156">
        <v>1372</v>
      </c>
      <c r="G377" s="236">
        <v>5</v>
      </c>
      <c r="H377" s="237"/>
      <c r="I377" s="10"/>
      <c r="J377" s="10"/>
      <c r="K377" s="9"/>
    </row>
    <row r="378" spans="1:11" s="3" customFormat="1" x14ac:dyDescent="0.2">
      <c r="A378" s="76">
        <v>6171</v>
      </c>
      <c r="B378" s="77">
        <v>5175</v>
      </c>
      <c r="C378" s="74" t="s">
        <v>15</v>
      </c>
      <c r="D378" s="179">
        <v>5</v>
      </c>
      <c r="E378" s="188">
        <v>5</v>
      </c>
      <c r="F378" s="156">
        <v>2239</v>
      </c>
      <c r="G378" s="236">
        <v>5.5</v>
      </c>
      <c r="H378" s="237"/>
      <c r="I378" s="10"/>
      <c r="J378" s="10"/>
      <c r="K378" s="9"/>
    </row>
    <row r="379" spans="1:11" s="3" customFormat="1" ht="30" x14ac:dyDescent="0.2">
      <c r="A379" s="76">
        <v>6171</v>
      </c>
      <c r="B379" s="77">
        <v>5179</v>
      </c>
      <c r="C379" s="74" t="s">
        <v>311</v>
      </c>
      <c r="D379" s="179">
        <v>0</v>
      </c>
      <c r="E379" s="188">
        <v>0</v>
      </c>
      <c r="F379" s="156">
        <v>1500</v>
      </c>
      <c r="G379" s="236">
        <v>1.5</v>
      </c>
      <c r="H379" s="237"/>
      <c r="I379" s="10"/>
      <c r="J379" s="10"/>
      <c r="K379" s="9"/>
    </row>
    <row r="380" spans="1:11" x14ac:dyDescent="0.2">
      <c r="A380" s="76">
        <v>6171</v>
      </c>
      <c r="B380" s="77">
        <v>5182</v>
      </c>
      <c r="C380" s="74" t="s">
        <v>165</v>
      </c>
      <c r="D380" s="179">
        <v>0</v>
      </c>
      <c r="E380" s="188">
        <v>0</v>
      </c>
      <c r="F380" s="156">
        <v>29975</v>
      </c>
      <c r="G380" s="236">
        <v>0</v>
      </c>
      <c r="H380" s="237"/>
    </row>
    <row r="381" spans="1:11" ht="30" x14ac:dyDescent="0.2">
      <c r="A381" s="76">
        <v>6171</v>
      </c>
      <c r="B381" s="77">
        <v>5192</v>
      </c>
      <c r="C381" s="74" t="s">
        <v>188</v>
      </c>
      <c r="D381" s="179">
        <v>20</v>
      </c>
      <c r="E381" s="188">
        <v>20</v>
      </c>
      <c r="F381" s="156">
        <v>0</v>
      </c>
      <c r="G381" s="236">
        <v>30</v>
      </c>
      <c r="H381" s="237"/>
    </row>
    <row r="382" spans="1:11" ht="30" x14ac:dyDescent="0.2">
      <c r="A382" s="76">
        <v>6171</v>
      </c>
      <c r="B382" s="77">
        <v>5362</v>
      </c>
      <c r="C382" s="74" t="s">
        <v>397</v>
      </c>
      <c r="D382" s="179">
        <v>16</v>
      </c>
      <c r="E382" s="188">
        <v>16</v>
      </c>
      <c r="F382" s="156">
        <v>6000</v>
      </c>
      <c r="G382" s="236">
        <v>16</v>
      </c>
      <c r="H382" s="237"/>
      <c r="I382" s="9"/>
    </row>
    <row r="383" spans="1:11" ht="30" x14ac:dyDescent="0.2">
      <c r="A383" s="76">
        <v>6171</v>
      </c>
      <c r="B383" s="77">
        <v>5365</v>
      </c>
      <c r="C383" s="74" t="s">
        <v>106</v>
      </c>
      <c r="D383" s="179">
        <v>5</v>
      </c>
      <c r="E383" s="188">
        <v>5</v>
      </c>
      <c r="F383" s="156">
        <v>4030</v>
      </c>
      <c r="G383" s="236">
        <v>5</v>
      </c>
      <c r="H383" s="237"/>
      <c r="I383" s="9"/>
    </row>
    <row r="384" spans="1:11" ht="30" x14ac:dyDescent="0.2">
      <c r="A384" s="76">
        <v>6171</v>
      </c>
      <c r="B384" s="77">
        <v>5365</v>
      </c>
      <c r="C384" s="74" t="s">
        <v>309</v>
      </c>
      <c r="D384" s="179">
        <v>0</v>
      </c>
      <c r="E384" s="188">
        <v>78.7</v>
      </c>
      <c r="F384" s="156">
        <v>78705.83</v>
      </c>
      <c r="G384" s="236">
        <v>0</v>
      </c>
      <c r="H384" s="237"/>
      <c r="I384" s="9"/>
    </row>
    <row r="385" spans="1:11" ht="31.5" customHeight="1" x14ac:dyDescent="0.2">
      <c r="A385" s="76">
        <v>6171</v>
      </c>
      <c r="B385" s="77">
        <v>5424</v>
      </c>
      <c r="C385" s="74" t="s">
        <v>62</v>
      </c>
      <c r="D385" s="179">
        <v>60</v>
      </c>
      <c r="E385" s="188">
        <v>60</v>
      </c>
      <c r="F385" s="156">
        <v>60063</v>
      </c>
      <c r="G385" s="236">
        <v>100</v>
      </c>
      <c r="H385" s="237"/>
      <c r="I385" s="9"/>
    </row>
    <row r="386" spans="1:11" ht="27.75" customHeight="1" x14ac:dyDescent="0.2">
      <c r="A386" s="76">
        <v>6171</v>
      </c>
      <c r="B386" s="77">
        <v>5492</v>
      </c>
      <c r="C386" s="74" t="s">
        <v>47</v>
      </c>
      <c r="D386" s="179">
        <v>20</v>
      </c>
      <c r="E386" s="188">
        <v>20</v>
      </c>
      <c r="F386" s="156">
        <v>0</v>
      </c>
      <c r="G386" s="236">
        <v>20</v>
      </c>
      <c r="H386" s="237"/>
    </row>
    <row r="387" spans="1:11" ht="24.75" customHeight="1" x14ac:dyDescent="0.2">
      <c r="A387" s="76">
        <v>6171</v>
      </c>
      <c r="B387" s="77">
        <v>5499</v>
      </c>
      <c r="C387" s="74" t="s">
        <v>312</v>
      </c>
      <c r="D387" s="179">
        <v>238</v>
      </c>
      <c r="E387" s="188">
        <v>238</v>
      </c>
      <c r="F387" s="156">
        <v>178814</v>
      </c>
      <c r="G387" s="236">
        <f>381-110-34</f>
        <v>237</v>
      </c>
      <c r="H387" s="237"/>
    </row>
    <row r="388" spans="1:11" ht="45.75" customHeight="1" x14ac:dyDescent="0.2">
      <c r="A388" s="76">
        <v>6171</v>
      </c>
      <c r="B388" s="77">
        <v>6121</v>
      </c>
      <c r="C388" s="224" t="s">
        <v>269</v>
      </c>
      <c r="D388" s="221">
        <v>300</v>
      </c>
      <c r="E388" s="222">
        <v>300</v>
      </c>
      <c r="F388" s="223">
        <v>185977</v>
      </c>
      <c r="G388" s="236">
        <v>0</v>
      </c>
      <c r="H388" s="237"/>
    </row>
    <row r="389" spans="1:11" ht="30.75" customHeight="1" x14ac:dyDescent="0.2">
      <c r="A389" s="76">
        <v>6171</v>
      </c>
      <c r="B389" s="77">
        <v>6122</v>
      </c>
      <c r="C389" s="224" t="s">
        <v>287</v>
      </c>
      <c r="D389" s="221">
        <v>0</v>
      </c>
      <c r="E389" s="222">
        <v>0</v>
      </c>
      <c r="F389" s="223">
        <v>62315</v>
      </c>
      <c r="G389" s="236">
        <v>0</v>
      </c>
      <c r="H389" s="237"/>
    </row>
    <row r="390" spans="1:11" ht="15.75" x14ac:dyDescent="0.25">
      <c r="A390" s="37">
        <v>6171</v>
      </c>
      <c r="B390" s="38"/>
      <c r="C390" s="91" t="s">
        <v>27</v>
      </c>
      <c r="D390" s="105">
        <f>SUM(D352:D389)</f>
        <v>14564</v>
      </c>
      <c r="E390" s="118">
        <f>SUM(E352:E389)</f>
        <v>14670.6</v>
      </c>
      <c r="F390" s="107">
        <f>SUM(F352:F389)</f>
        <v>10698923.65</v>
      </c>
      <c r="G390" s="241">
        <f>SUM(G352:G389)</f>
        <v>14562</v>
      </c>
      <c r="H390" s="242">
        <f>G390</f>
        <v>14562</v>
      </c>
    </row>
    <row r="391" spans="1:11" ht="15.75" x14ac:dyDescent="0.25">
      <c r="A391" s="37"/>
      <c r="B391" s="38"/>
      <c r="C391" s="91"/>
      <c r="D391" s="121"/>
      <c r="E391" s="117"/>
      <c r="F391" s="108"/>
      <c r="G391" s="236"/>
      <c r="H391" s="237"/>
    </row>
    <row r="392" spans="1:11" s="7" customFormat="1" x14ac:dyDescent="0.2">
      <c r="A392" s="12">
        <v>6310</v>
      </c>
      <c r="B392" s="14">
        <v>5163</v>
      </c>
      <c r="C392" s="101" t="s">
        <v>182</v>
      </c>
      <c r="D392" s="121">
        <v>16</v>
      </c>
      <c r="E392" s="117">
        <v>16</v>
      </c>
      <c r="F392" s="104">
        <v>11969</v>
      </c>
      <c r="G392" s="236">
        <v>16</v>
      </c>
      <c r="H392" s="237"/>
      <c r="I392" s="10"/>
      <c r="J392" s="10"/>
      <c r="K392" s="9"/>
    </row>
    <row r="393" spans="1:11" s="2" customFormat="1" ht="15.75" x14ac:dyDescent="0.25">
      <c r="A393" s="37">
        <v>6310</v>
      </c>
      <c r="B393" s="38"/>
      <c r="C393" s="91" t="s">
        <v>57</v>
      </c>
      <c r="D393" s="122">
        <f t="shared" ref="D393:E393" si="13">SUM(D392)</f>
        <v>16</v>
      </c>
      <c r="E393" s="155">
        <f t="shared" si="13"/>
        <v>16</v>
      </c>
      <c r="F393" s="108">
        <f>SUM(F392)</f>
        <v>11969</v>
      </c>
      <c r="G393" s="201">
        <f t="shared" ref="G393" si="14">SUM(G392)</f>
        <v>16</v>
      </c>
      <c r="H393" s="202">
        <f>G393</f>
        <v>16</v>
      </c>
      <c r="I393" s="10"/>
      <c r="J393" s="10"/>
      <c r="K393" s="10"/>
    </row>
    <row r="394" spans="1:11" s="2" customFormat="1" ht="15.75" x14ac:dyDescent="0.25">
      <c r="A394" s="37"/>
      <c r="B394" s="38"/>
      <c r="C394" s="91"/>
      <c r="D394" s="121"/>
      <c r="E394" s="117"/>
      <c r="F394" s="108"/>
      <c r="G394" s="236"/>
      <c r="H394" s="237"/>
      <c r="I394" s="10"/>
      <c r="J394" s="10"/>
      <c r="K394" s="10"/>
    </row>
    <row r="395" spans="1:11" s="2" customFormat="1" x14ac:dyDescent="0.2">
      <c r="A395" s="12">
        <v>6320</v>
      </c>
      <c r="B395" s="14">
        <v>5163</v>
      </c>
      <c r="C395" s="87" t="s">
        <v>171</v>
      </c>
      <c r="D395" s="121">
        <v>340</v>
      </c>
      <c r="E395" s="117">
        <v>340</v>
      </c>
      <c r="F395" s="104">
        <v>320239</v>
      </c>
      <c r="G395" s="236">
        <v>340</v>
      </c>
      <c r="H395" s="237"/>
      <c r="I395" s="10"/>
      <c r="J395" s="10"/>
      <c r="K395" s="10"/>
    </row>
    <row r="396" spans="1:11" s="2" customFormat="1" ht="15.75" x14ac:dyDescent="0.25">
      <c r="A396" s="37">
        <v>6320</v>
      </c>
      <c r="B396" s="38"/>
      <c r="C396" s="86" t="s">
        <v>28</v>
      </c>
      <c r="D396" s="122">
        <f t="shared" ref="D396:E396" si="15">SUM(D395)</f>
        <v>340</v>
      </c>
      <c r="E396" s="155">
        <f t="shared" si="15"/>
        <v>340</v>
      </c>
      <c r="F396" s="108">
        <f>SUM(F395)</f>
        <v>320239</v>
      </c>
      <c r="G396" s="201">
        <f t="shared" ref="G396" si="16">SUM(G395)</f>
        <v>340</v>
      </c>
      <c r="H396" s="202">
        <f>G396</f>
        <v>340</v>
      </c>
      <c r="I396" s="10"/>
      <c r="J396" s="10"/>
      <c r="K396" s="10"/>
    </row>
    <row r="397" spans="1:11" s="2" customFormat="1" ht="15.75" x14ac:dyDescent="0.25">
      <c r="A397" s="39"/>
      <c r="B397" s="38"/>
      <c r="C397" s="91"/>
      <c r="D397" s="121"/>
      <c r="E397" s="117"/>
      <c r="F397" s="104"/>
      <c r="G397" s="236"/>
      <c r="H397" s="237"/>
      <c r="I397" s="10"/>
      <c r="J397" s="10"/>
      <c r="K397" s="10"/>
    </row>
    <row r="398" spans="1:11" s="6" customFormat="1" x14ac:dyDescent="0.2">
      <c r="A398" s="39">
        <v>6409</v>
      </c>
      <c r="B398" s="42">
        <v>5901</v>
      </c>
      <c r="C398" s="90" t="s">
        <v>44</v>
      </c>
      <c r="D398" s="121">
        <f>338+215+28+19</f>
        <v>600</v>
      </c>
      <c r="E398" s="117">
        <f>600+1.3+2400+1852.5+596-50-596+3813</f>
        <v>8616.7999999999993</v>
      </c>
      <c r="F398" s="104">
        <v>0</v>
      </c>
      <c r="G398" s="236">
        <v>1500</v>
      </c>
      <c r="H398" s="237"/>
      <c r="I398" s="10"/>
      <c r="J398" s="10"/>
      <c r="K398" s="10"/>
    </row>
    <row r="399" spans="1:11" s="6" customFormat="1" ht="15.75" x14ac:dyDescent="0.25">
      <c r="A399" s="37">
        <v>6409</v>
      </c>
      <c r="B399" s="38"/>
      <c r="C399" s="86" t="s">
        <v>45</v>
      </c>
      <c r="D399" s="105">
        <f t="shared" ref="D399:E399" si="17">SUM(D398:D398)</f>
        <v>600</v>
      </c>
      <c r="E399" s="118">
        <f t="shared" si="17"/>
        <v>8616.7999999999993</v>
      </c>
      <c r="F399" s="107">
        <f>SUM(F398:F398)</f>
        <v>0</v>
      </c>
      <c r="G399" s="241">
        <f t="shared" ref="G399" si="18">SUM(G398:G398)</f>
        <v>1500</v>
      </c>
      <c r="H399" s="242">
        <f>G399</f>
        <v>1500</v>
      </c>
      <c r="I399" s="10"/>
      <c r="J399" s="10"/>
      <c r="K399" s="10"/>
    </row>
    <row r="400" spans="1:11" s="6" customFormat="1" ht="15.75" x14ac:dyDescent="0.25">
      <c r="A400" s="39"/>
      <c r="B400" s="38"/>
      <c r="C400" s="91"/>
      <c r="D400" s="121"/>
      <c r="E400" s="117"/>
      <c r="F400" s="104"/>
      <c r="G400" s="236"/>
      <c r="H400" s="237"/>
      <c r="I400" s="10"/>
      <c r="J400" s="10"/>
      <c r="K400" s="10"/>
    </row>
    <row r="401" spans="1:11" s="6" customFormat="1" x14ac:dyDescent="0.2">
      <c r="A401" s="12">
        <v>6330</v>
      </c>
      <c r="B401" s="73">
        <v>5342</v>
      </c>
      <c r="C401" s="98" t="s">
        <v>48</v>
      </c>
      <c r="D401" s="121">
        <v>312</v>
      </c>
      <c r="E401" s="117">
        <v>312</v>
      </c>
      <c r="F401" s="104">
        <v>232307</v>
      </c>
      <c r="G401" s="236">
        <f>'rozp 2022 příjmy pozměňovací n.'!G47</f>
        <v>324</v>
      </c>
      <c r="H401" s="237"/>
      <c r="I401" s="10"/>
      <c r="J401" s="10"/>
      <c r="K401" s="10"/>
    </row>
    <row r="402" spans="1:11" s="6" customFormat="1" x14ac:dyDescent="0.2">
      <c r="A402" s="76">
        <v>6330</v>
      </c>
      <c r="B402" s="77">
        <v>5345</v>
      </c>
      <c r="C402" s="74" t="s">
        <v>107</v>
      </c>
      <c r="D402" s="179">
        <v>382</v>
      </c>
      <c r="E402" s="188">
        <v>382</v>
      </c>
      <c r="F402" s="104">
        <v>254179</v>
      </c>
      <c r="G402" s="236">
        <f>'rozp 2022 příjmy pozměňovací n.'!G49</f>
        <v>381</v>
      </c>
      <c r="H402" s="237"/>
      <c r="I402" s="10"/>
      <c r="J402" s="10"/>
      <c r="K402" s="10"/>
    </row>
    <row r="403" spans="1:11" s="6" customFormat="1" x14ac:dyDescent="0.2">
      <c r="A403" s="76"/>
      <c r="B403" s="77"/>
      <c r="C403" s="74" t="s">
        <v>271</v>
      </c>
      <c r="D403" s="179">
        <v>919</v>
      </c>
      <c r="E403" s="188">
        <v>919</v>
      </c>
      <c r="F403" s="104">
        <v>211461.11</v>
      </c>
      <c r="G403" s="236">
        <f>'rozp 2022 příjmy pozměňovací n.'!G44</f>
        <v>2472</v>
      </c>
      <c r="H403" s="237"/>
      <c r="I403" s="10"/>
      <c r="J403" s="10"/>
      <c r="K403" s="10"/>
    </row>
    <row r="404" spans="1:11" s="6" customFormat="1" x14ac:dyDescent="0.2">
      <c r="A404" s="76"/>
      <c r="B404" s="77"/>
      <c r="C404" s="74" t="s">
        <v>318</v>
      </c>
      <c r="D404" s="179">
        <v>0</v>
      </c>
      <c r="E404" s="188">
        <v>4300</v>
      </c>
      <c r="F404" s="104">
        <v>1873810</v>
      </c>
      <c r="G404" s="236">
        <v>0</v>
      </c>
      <c r="H404" s="237"/>
      <c r="I404" s="10"/>
      <c r="J404" s="10"/>
      <c r="K404" s="10"/>
    </row>
    <row r="405" spans="1:11" s="6" customFormat="1" x14ac:dyDescent="0.2">
      <c r="A405" s="76">
        <v>6330</v>
      </c>
      <c r="B405" s="77">
        <v>5349</v>
      </c>
      <c r="C405" s="286" t="s">
        <v>75</v>
      </c>
      <c r="D405" s="179">
        <v>0</v>
      </c>
      <c r="E405" s="188">
        <v>2600</v>
      </c>
      <c r="F405" s="104">
        <v>2600000</v>
      </c>
      <c r="G405" s="236">
        <v>0</v>
      </c>
      <c r="H405" s="237"/>
      <c r="I405" s="10"/>
      <c r="J405" s="10"/>
      <c r="K405" s="10"/>
    </row>
    <row r="406" spans="1:11" s="6" customFormat="1" ht="30" x14ac:dyDescent="0.2">
      <c r="A406" s="76">
        <v>6330</v>
      </c>
      <c r="B406" s="77">
        <v>5347</v>
      </c>
      <c r="C406" s="286" t="s">
        <v>303</v>
      </c>
      <c r="D406" s="179">
        <v>0</v>
      </c>
      <c r="E406" s="188">
        <v>46.5</v>
      </c>
      <c r="F406" s="104">
        <v>46481</v>
      </c>
      <c r="G406" s="236">
        <v>0</v>
      </c>
      <c r="H406" s="237"/>
      <c r="I406" s="10"/>
      <c r="J406" s="10"/>
      <c r="K406" s="10"/>
    </row>
    <row r="407" spans="1:11" s="6" customFormat="1" ht="45" x14ac:dyDescent="0.2">
      <c r="A407" s="76">
        <v>6330</v>
      </c>
      <c r="B407" s="77">
        <v>5347</v>
      </c>
      <c r="C407" s="286" t="s">
        <v>313</v>
      </c>
      <c r="D407" s="179">
        <v>0</v>
      </c>
      <c r="E407" s="188">
        <v>39</v>
      </c>
      <c r="F407" s="156">
        <v>268428</v>
      </c>
      <c r="G407" s="236">
        <f>'[1]Rozpočet 2021 Příjmy '!G41</f>
        <v>0</v>
      </c>
      <c r="H407" s="237"/>
      <c r="I407" s="10"/>
      <c r="J407" s="10"/>
      <c r="K407" s="10"/>
    </row>
    <row r="408" spans="1:11" s="6" customFormat="1" ht="30" x14ac:dyDescent="0.2">
      <c r="A408" s="76">
        <v>6330</v>
      </c>
      <c r="B408" s="77">
        <v>5347</v>
      </c>
      <c r="C408" s="286" t="s">
        <v>305</v>
      </c>
      <c r="D408" s="179">
        <v>0</v>
      </c>
      <c r="E408" s="188">
        <v>22.1</v>
      </c>
      <c r="F408" s="156">
        <v>22126.880000000001</v>
      </c>
      <c r="G408" s="236">
        <v>0</v>
      </c>
      <c r="H408" s="237"/>
      <c r="I408" s="10"/>
      <c r="J408" s="10"/>
      <c r="K408" s="10"/>
    </row>
    <row r="409" spans="1:11" s="6" customFormat="1" ht="30" x14ac:dyDescent="0.2">
      <c r="A409" s="76">
        <v>6330</v>
      </c>
      <c r="B409" s="77">
        <v>6363</v>
      </c>
      <c r="C409" s="286" t="s">
        <v>304</v>
      </c>
      <c r="D409" s="221">
        <v>0</v>
      </c>
      <c r="E409" s="222">
        <v>63.4</v>
      </c>
      <c r="F409" s="223">
        <v>63391.98</v>
      </c>
      <c r="G409" s="236">
        <v>0</v>
      </c>
      <c r="H409" s="237"/>
      <c r="I409" s="10"/>
      <c r="J409" s="10"/>
      <c r="K409" s="10"/>
    </row>
    <row r="410" spans="1:11" s="6" customFormat="1" ht="15.75" x14ac:dyDescent="0.25">
      <c r="A410" s="37">
        <v>6330</v>
      </c>
      <c r="B410" s="38"/>
      <c r="C410" s="86" t="s">
        <v>32</v>
      </c>
      <c r="D410" s="122">
        <f>SUM(D401:D409)</f>
        <v>1613</v>
      </c>
      <c r="E410" s="122">
        <f>SUM(E401:E409)</f>
        <v>8684</v>
      </c>
      <c r="F410" s="108">
        <f>SUM(F401:F409)</f>
        <v>5572184.9699999997</v>
      </c>
      <c r="G410" s="201">
        <f>SUM(G401:G409)</f>
        <v>3177</v>
      </c>
      <c r="H410" s="242">
        <f>G410</f>
        <v>3177</v>
      </c>
      <c r="I410" s="10"/>
      <c r="J410" s="10"/>
      <c r="K410" s="10"/>
    </row>
    <row r="411" spans="1:11" s="6" customFormat="1" ht="16.5" thickBot="1" x14ac:dyDescent="0.3">
      <c r="A411" s="43"/>
      <c r="B411" s="44"/>
      <c r="C411" s="102"/>
      <c r="D411" s="247"/>
      <c r="E411" s="248"/>
      <c r="F411" s="213"/>
      <c r="G411" s="249"/>
      <c r="H411" s="250"/>
      <c r="I411" s="10"/>
      <c r="J411" s="10"/>
      <c r="K411" s="10"/>
    </row>
    <row r="412" spans="1:11" s="6" customFormat="1" ht="32.25" thickBot="1" x14ac:dyDescent="0.3">
      <c r="A412" s="24"/>
      <c r="B412" s="45"/>
      <c r="C412" s="130" t="s">
        <v>110</v>
      </c>
      <c r="D412" s="164">
        <f>D42+D45+D50+D59+D72+D100+D117+D136+D139+D142+D146+D153+D160+D168+D171+D187+D197+D204+D208+D211+D221+D228+D232+D238+D261+D266+D280+D283+D288+D317+D336+D347+D350+D390+D393+D396+D399+D410</f>
        <v>76060.800000000003</v>
      </c>
      <c r="E412" s="164">
        <f>E42+E45+E50+E59+E72+E100+E117+E136+E139+E142+E146+E153+E160+E168+E171+E187+E197+E204+E208+E211+E221+E228+E232+E238+E261+E266+E280+E283+E288+E317+E336+E347+E350+E390+E393+E396+E399+E410</f>
        <v>135142.70000000001</v>
      </c>
      <c r="F412" s="33">
        <f>F42+F45+F50+F59+F72+F100+F117+F136+F139+F142+F146+F153+F160+F168+F171+F187+F197+F204+F208+F211+F221+F228+F232+F238+F261+F266+F280+F283+F288+F317+F336+F347+F350+F390+F393+F396+F399+F410</f>
        <v>58175207.380000003</v>
      </c>
      <c r="G412" s="164">
        <f>G42+G45+G50+G59+G72+G100+G117+G136+G139+G142+G146+G153+G160+G168+G171+G187+G197+G204+G208+G211+G221+G228+G232+G238+G261+G266+G280+G283+G288+G317+G336+G347+G350+G390+G393+G396+G399+G410</f>
        <v>112045</v>
      </c>
      <c r="H412" s="252">
        <f>SUM(H8:H410)</f>
        <v>112045</v>
      </c>
      <c r="I412" s="10"/>
      <c r="J412" s="10"/>
      <c r="K412" s="10"/>
    </row>
    <row r="413" spans="1:11" s="6" customFormat="1" ht="30.75" thickBot="1" x14ac:dyDescent="0.25">
      <c r="A413" s="136"/>
      <c r="B413" s="129"/>
      <c r="C413" s="129" t="s">
        <v>108</v>
      </c>
      <c r="D413" s="189">
        <f>-D410</f>
        <v>-1613</v>
      </c>
      <c r="E413" s="189">
        <f>-E410</f>
        <v>-8684</v>
      </c>
      <c r="F413" s="129">
        <f>-F410</f>
        <v>-5572184.9699999997</v>
      </c>
      <c r="G413" s="189">
        <f>-G410</f>
        <v>-3177</v>
      </c>
      <c r="H413" s="253">
        <f>-H410</f>
        <v>-3177</v>
      </c>
      <c r="I413" s="10"/>
      <c r="J413" s="10"/>
      <c r="K413" s="10"/>
    </row>
    <row r="414" spans="1:11" s="6" customFormat="1" ht="15.75" thickBot="1" x14ac:dyDescent="0.25">
      <c r="A414" s="35"/>
      <c r="B414" s="35"/>
      <c r="C414" s="135"/>
      <c r="D414" s="190"/>
      <c r="E414" s="190"/>
      <c r="F414" s="214"/>
      <c r="G414" s="159"/>
      <c r="H414" s="159"/>
      <c r="I414" s="10"/>
      <c r="J414" s="10"/>
      <c r="K414" s="10"/>
    </row>
    <row r="415" spans="1:11" s="6" customFormat="1" ht="32.25" thickBot="1" x14ac:dyDescent="0.3">
      <c r="A415" s="24"/>
      <c r="B415" s="45"/>
      <c r="C415" s="130" t="s">
        <v>109</v>
      </c>
      <c r="D415" s="164">
        <f>SUM(D412:D413)</f>
        <v>74447.8</v>
      </c>
      <c r="E415" s="164">
        <f>SUM(E412:E413)</f>
        <v>126458.70000000001</v>
      </c>
      <c r="F415" s="33">
        <f>SUM(F412:F413)</f>
        <v>52603022.410000004</v>
      </c>
      <c r="G415" s="251">
        <f>SUM(G412:G413)</f>
        <v>108868</v>
      </c>
      <c r="H415" s="252">
        <f>SUM(H412:H413)</f>
        <v>108868</v>
      </c>
      <c r="I415" s="10"/>
      <c r="J415" s="10"/>
      <c r="K415" s="10"/>
    </row>
    <row r="416" spans="1:11" s="6" customFormat="1" ht="16.5" thickBot="1" x14ac:dyDescent="0.3">
      <c r="A416" s="300"/>
      <c r="B416" s="57"/>
      <c r="C416" s="57"/>
      <c r="D416" s="190"/>
      <c r="E416" s="190"/>
      <c r="F416" s="30"/>
      <c r="G416" s="246"/>
      <c r="H416" s="246"/>
      <c r="I416" s="10"/>
      <c r="J416" s="10"/>
      <c r="K416" s="10"/>
    </row>
    <row r="417" spans="1:11" s="6" customFormat="1" ht="32.25" thickBot="1" x14ac:dyDescent="0.3">
      <c r="A417" s="24"/>
      <c r="B417" s="45"/>
      <c r="C417" s="46" t="s">
        <v>206</v>
      </c>
      <c r="D417" s="164">
        <f>D408+D409</f>
        <v>0</v>
      </c>
      <c r="E417" s="164">
        <f>SUM(E406:E409)</f>
        <v>171</v>
      </c>
      <c r="F417" s="164">
        <f>SUM(F406:F409)</f>
        <v>400427.86</v>
      </c>
      <c r="G417" s="251">
        <v>0</v>
      </c>
      <c r="H417" s="252">
        <f>G417</f>
        <v>0</v>
      </c>
      <c r="I417" s="10"/>
      <c r="J417" s="10"/>
      <c r="K417" s="10"/>
    </row>
    <row r="418" spans="1:11" s="6" customFormat="1" ht="16.5" thickBot="1" x14ac:dyDescent="0.3">
      <c r="A418" s="300"/>
      <c r="B418" s="57"/>
      <c r="C418" s="57"/>
      <c r="D418" s="170"/>
      <c r="E418" s="170"/>
      <c r="F418" s="30"/>
      <c r="G418" s="246"/>
      <c r="H418" s="246"/>
      <c r="I418" s="10"/>
      <c r="J418" s="10"/>
      <c r="K418" s="10"/>
    </row>
    <row r="419" spans="1:11" s="6" customFormat="1" ht="16.5" thickBot="1" x14ac:dyDescent="0.3">
      <c r="A419" s="47"/>
      <c r="B419" s="48"/>
      <c r="C419" s="132" t="s">
        <v>113</v>
      </c>
      <c r="D419" s="191">
        <f t="shared" ref="D419:E419" si="19">SUM(D415:D417)</f>
        <v>74447.8</v>
      </c>
      <c r="E419" s="192">
        <f t="shared" si="19"/>
        <v>126629.70000000001</v>
      </c>
      <c r="F419" s="49">
        <f>SUM(F415:F417)</f>
        <v>53003450.270000003</v>
      </c>
      <c r="G419" s="254">
        <f>SUM(G415:G417)</f>
        <v>108868</v>
      </c>
      <c r="H419" s="255">
        <f>SUM(H415:H417)</f>
        <v>108868</v>
      </c>
      <c r="I419" s="10"/>
      <c r="J419" s="10"/>
      <c r="K419" s="10"/>
    </row>
    <row r="420" spans="1:11" s="6" customFormat="1" ht="15.75" x14ac:dyDescent="0.25">
      <c r="A420" s="58"/>
      <c r="B420" s="58"/>
      <c r="C420" s="59"/>
      <c r="D420" s="193"/>
      <c r="E420" s="193"/>
      <c r="F420" s="60"/>
      <c r="G420" s="256"/>
      <c r="H420" s="256"/>
      <c r="I420" s="10"/>
      <c r="J420" s="10"/>
      <c r="K420" s="10"/>
    </row>
    <row r="421" spans="1:11" ht="16.5" thickBot="1" x14ac:dyDescent="0.3">
      <c r="B421" s="51"/>
      <c r="C421" s="8" t="s">
        <v>127</v>
      </c>
      <c r="D421" s="194"/>
      <c r="E421" s="194"/>
      <c r="G421" s="231"/>
      <c r="H421" s="231"/>
      <c r="I421" s="9"/>
      <c r="J421" s="9"/>
    </row>
    <row r="422" spans="1:11" ht="32.25" thickBot="1" x14ac:dyDescent="0.3">
      <c r="B422" s="51"/>
      <c r="C422" s="52" t="s">
        <v>116</v>
      </c>
      <c r="D422" s="191">
        <v>63593.5</v>
      </c>
      <c r="E422" s="191">
        <v>107942.39999999999</v>
      </c>
      <c r="F422" s="191">
        <v>101785207.55</v>
      </c>
      <c r="G422" s="191">
        <f>'rozp 2022 příjmy pozměňovací n.'!G106</f>
        <v>66403</v>
      </c>
      <c r="H422" s="191">
        <f>'rozp 2022 příjmy pozměňovací n.'!H106</f>
        <v>66403</v>
      </c>
      <c r="I422" s="9"/>
      <c r="J422" s="9"/>
    </row>
    <row r="423" spans="1:11" ht="15.75" x14ac:dyDescent="0.25">
      <c r="B423" s="51"/>
      <c r="F423" s="53"/>
      <c r="G423" s="256"/>
      <c r="H423" s="256"/>
      <c r="I423" s="9"/>
    </row>
    <row r="424" spans="1:11" ht="15.75" x14ac:dyDescent="0.25">
      <c r="B424" s="51"/>
      <c r="C424" s="50" t="s">
        <v>112</v>
      </c>
      <c r="D424" s="190">
        <f>D426-D425</f>
        <v>40442.800000000003</v>
      </c>
      <c r="E424" s="190">
        <f>E426-E425</f>
        <v>69479.600000000006</v>
      </c>
      <c r="F424" s="15">
        <f>F426-F425</f>
        <v>41932403.370000005</v>
      </c>
      <c r="G424" s="190">
        <f>G426-G425</f>
        <v>44320</v>
      </c>
      <c r="H424" s="159"/>
      <c r="I424" s="9"/>
    </row>
    <row r="425" spans="1:11" ht="16.5" thickBot="1" x14ac:dyDescent="0.3">
      <c r="B425" s="51"/>
      <c r="C425" s="110" t="s">
        <v>40</v>
      </c>
      <c r="D425" s="257">
        <f>D35+D36+D37+D38+D39+D41+D57+D58+D69+D70+D94+D95+D96+D97+D98+D99+D145+D159+D186+D259+D260+D287+D311+D312+D313+D314+D315+D316+D388+D389+D409</f>
        <v>34005</v>
      </c>
      <c r="E425" s="257">
        <f>E35+E36+E37+E38+E39+E41+E57+E58+E69+E70+E94+E95+E96+E97+E98+E99+E145+E159+E186+E259+E260+E287+E311+E312+E313+E314+E315+E316+E388+E389+E409</f>
        <v>57150.100000000013</v>
      </c>
      <c r="F425" s="257">
        <f>F35+F36+F37+F38+F39+F41+F57+F58+F69+F70+F94+F95+F96+F97+F98+F99+F145+F159+F186+F259+F260+F287+F311+F312+F313+F314+F315+F316+F388+F389+F409</f>
        <v>11071046.9</v>
      </c>
      <c r="G425" s="257">
        <f>G35+G36+G37+G38+G41+G58+G71+G95+G96+G97+G145+G159+G186+G207+G311+G316</f>
        <v>64548</v>
      </c>
      <c r="H425" s="258"/>
      <c r="I425" s="9"/>
    </row>
    <row r="426" spans="1:11" ht="16.5" thickBot="1" x14ac:dyDescent="0.3">
      <c r="B426" s="51"/>
      <c r="C426" s="52" t="s">
        <v>111</v>
      </c>
      <c r="D426" s="191">
        <f t="shared" ref="D426:H426" si="20">D419</f>
        <v>74447.8</v>
      </c>
      <c r="E426" s="192">
        <f t="shared" si="20"/>
        <v>126629.70000000001</v>
      </c>
      <c r="F426" s="49">
        <f t="shared" si="20"/>
        <v>53003450.270000003</v>
      </c>
      <c r="G426" s="191">
        <f t="shared" si="20"/>
        <v>108868</v>
      </c>
      <c r="H426" s="255">
        <f t="shared" si="20"/>
        <v>108868</v>
      </c>
      <c r="I426" s="9"/>
    </row>
    <row r="427" spans="1:11" ht="16.5" thickBot="1" x14ac:dyDescent="0.3">
      <c r="B427" s="51"/>
      <c r="C427" s="54"/>
      <c r="D427" s="195"/>
      <c r="E427" s="195"/>
      <c r="G427" s="259"/>
      <c r="H427" s="259"/>
      <c r="I427" s="9"/>
    </row>
    <row r="428" spans="1:11" s="9" customFormat="1" ht="16.5" thickBot="1" x14ac:dyDescent="0.3">
      <c r="A428" s="300"/>
      <c r="B428" s="152"/>
      <c r="C428" s="154" t="s">
        <v>131</v>
      </c>
      <c r="D428" s="196">
        <f t="shared" ref="D428:E428" si="21">D422-D426</f>
        <v>-10854.300000000003</v>
      </c>
      <c r="E428" s="196">
        <f t="shared" si="21"/>
        <v>-18687.300000000017</v>
      </c>
      <c r="F428" s="148">
        <f>F422-F426</f>
        <v>48781757.279999994</v>
      </c>
      <c r="G428" s="196">
        <f t="shared" ref="G428:H428" si="22">G422-G426</f>
        <v>-42465</v>
      </c>
      <c r="H428" s="260">
        <f t="shared" si="22"/>
        <v>-42465</v>
      </c>
      <c r="J428" s="10"/>
    </row>
    <row r="429" spans="1:11" s="9" customFormat="1" ht="16.5" thickBot="1" x14ac:dyDescent="0.3">
      <c r="A429" s="300"/>
      <c r="B429" s="153"/>
      <c r="C429" s="150"/>
      <c r="D429" s="197"/>
      <c r="E429" s="197"/>
      <c r="F429" s="151"/>
      <c r="G429" s="197"/>
      <c r="H429" s="197"/>
      <c r="J429" s="10"/>
    </row>
    <row r="430" spans="1:11" s="9" customFormat="1" ht="32.25" thickBot="1" x14ac:dyDescent="0.3">
      <c r="A430" s="300"/>
      <c r="B430" s="51"/>
      <c r="C430" s="149" t="s">
        <v>128</v>
      </c>
      <c r="D430" s="198">
        <f t="shared" ref="D430:E430" si="23">-(D428)</f>
        <v>10854.300000000003</v>
      </c>
      <c r="E430" s="198">
        <f t="shared" si="23"/>
        <v>18687.300000000017</v>
      </c>
      <c r="F430" s="215">
        <f>-(F428)</f>
        <v>-48781757.279999994</v>
      </c>
      <c r="G430" s="198">
        <f t="shared" ref="G430:H430" si="24">-(G428)</f>
        <v>42465</v>
      </c>
      <c r="H430" s="261">
        <f t="shared" si="24"/>
        <v>42465</v>
      </c>
    </row>
    <row r="431" spans="1:11" s="9" customFormat="1" x14ac:dyDescent="0.2">
      <c r="A431" s="300"/>
      <c r="B431" s="300"/>
      <c r="C431" s="55"/>
      <c r="D431" s="199"/>
      <c r="E431" s="199"/>
      <c r="F431" s="56"/>
      <c r="G431" s="262"/>
      <c r="H431" s="262"/>
      <c r="I431" s="10"/>
      <c r="J431" s="10"/>
    </row>
    <row r="432" spans="1:11" s="10" customFormat="1" x14ac:dyDescent="0.2">
      <c r="A432" s="300"/>
      <c r="B432" s="300"/>
      <c r="C432" s="16"/>
      <c r="D432" s="171"/>
      <c r="E432" s="171"/>
      <c r="F432" s="15"/>
      <c r="G432" s="159"/>
      <c r="H432" s="159"/>
      <c r="K432" s="9"/>
    </row>
    <row r="433" spans="1:11" s="10" customFormat="1" x14ac:dyDescent="0.2">
      <c r="A433" s="300"/>
      <c r="B433" s="300"/>
      <c r="C433" s="16"/>
      <c r="D433" s="171"/>
      <c r="E433" s="171"/>
      <c r="F433" s="15"/>
      <c r="G433" s="159"/>
      <c r="H433" s="159"/>
      <c r="K433" s="9"/>
    </row>
    <row r="434" spans="1:11" s="10" customFormat="1" x14ac:dyDescent="0.2">
      <c r="A434" s="300"/>
      <c r="B434" s="300"/>
      <c r="C434" s="16"/>
      <c r="D434" s="171"/>
      <c r="E434" s="171"/>
      <c r="F434" s="15"/>
      <c r="G434" s="159"/>
      <c r="H434" s="159"/>
      <c r="K434" s="9"/>
    </row>
    <row r="435" spans="1:11" s="10" customFormat="1" x14ac:dyDescent="0.2">
      <c r="A435" s="300"/>
      <c r="B435" s="300"/>
      <c r="C435" s="16"/>
      <c r="D435" s="171"/>
      <c r="E435" s="171"/>
      <c r="F435" s="15"/>
      <c r="G435" s="159"/>
      <c r="H435" s="159"/>
      <c r="K435" s="9"/>
    </row>
    <row r="436" spans="1:11" s="10" customFormat="1" x14ac:dyDescent="0.2">
      <c r="A436" s="300"/>
      <c r="B436" s="300"/>
      <c r="C436" s="16"/>
      <c r="D436" s="171"/>
      <c r="E436" s="171"/>
      <c r="F436" s="15"/>
      <c r="G436" s="159"/>
      <c r="H436" s="159"/>
      <c r="K436" s="9"/>
    </row>
    <row r="437" spans="1:11" s="10" customFormat="1" x14ac:dyDescent="0.2">
      <c r="A437" s="300"/>
      <c r="B437" s="300"/>
      <c r="C437" s="16"/>
      <c r="D437" s="171"/>
      <c r="E437" s="171"/>
      <c r="F437" s="15"/>
      <c r="G437" s="159"/>
      <c r="H437" s="159"/>
      <c r="K437" s="9"/>
    </row>
    <row r="438" spans="1:11" s="10" customFormat="1" x14ac:dyDescent="0.2">
      <c r="A438" s="300"/>
      <c r="B438" s="300"/>
      <c r="C438" s="16"/>
      <c r="D438" s="171"/>
      <c r="E438" s="171"/>
      <c r="F438" s="15"/>
      <c r="G438" s="159"/>
      <c r="H438" s="159"/>
      <c r="K438" s="9"/>
    </row>
    <row r="439" spans="1:11" s="10" customFormat="1" x14ac:dyDescent="0.2">
      <c r="A439" s="300"/>
      <c r="B439" s="300"/>
      <c r="C439" s="16"/>
      <c r="D439" s="171"/>
      <c r="E439" s="171"/>
      <c r="F439" s="15"/>
      <c r="G439" s="159"/>
      <c r="H439" s="159"/>
      <c r="K439" s="9"/>
    </row>
    <row r="440" spans="1:11" s="10" customFormat="1" x14ac:dyDescent="0.2">
      <c r="A440" s="300"/>
      <c r="B440" s="300"/>
      <c r="C440" s="16"/>
      <c r="D440" s="171"/>
      <c r="E440" s="171"/>
      <c r="F440" s="15"/>
      <c r="G440" s="159"/>
      <c r="H440" s="159"/>
      <c r="K440" s="9"/>
    </row>
    <row r="441" spans="1:11" s="10" customFormat="1" x14ac:dyDescent="0.2">
      <c r="A441" s="300"/>
      <c r="B441" s="300"/>
      <c r="C441" s="16"/>
      <c r="D441" s="171"/>
      <c r="E441" s="171"/>
      <c r="F441" s="15"/>
      <c r="G441" s="159"/>
      <c r="H441" s="159"/>
      <c r="K441" s="9"/>
    </row>
    <row r="442" spans="1:11" s="10" customFormat="1" x14ac:dyDescent="0.2">
      <c r="A442" s="300"/>
      <c r="B442" s="300"/>
      <c r="C442" s="16"/>
      <c r="D442" s="171"/>
      <c r="E442" s="171"/>
      <c r="F442" s="15"/>
      <c r="G442" s="159"/>
      <c r="H442" s="159"/>
      <c r="K442" s="9"/>
    </row>
    <row r="443" spans="1:11" s="10" customFormat="1" x14ac:dyDescent="0.2">
      <c r="A443" s="300"/>
      <c r="B443" s="300"/>
      <c r="C443" s="16"/>
      <c r="D443" s="171"/>
      <c r="E443" s="171"/>
      <c r="F443" s="15"/>
      <c r="G443" s="159"/>
      <c r="H443" s="159"/>
      <c r="K443" s="9"/>
    </row>
    <row r="444" spans="1:11" s="10" customFormat="1" x14ac:dyDescent="0.2">
      <c r="A444" s="300"/>
      <c r="B444" s="300"/>
      <c r="C444" s="16"/>
      <c r="D444" s="171"/>
      <c r="E444" s="171"/>
      <c r="F444" s="15"/>
      <c r="G444" s="159"/>
      <c r="H444" s="159"/>
      <c r="K444" s="9"/>
    </row>
    <row r="445" spans="1:11" s="10" customFormat="1" x14ac:dyDescent="0.2">
      <c r="A445" s="300"/>
      <c r="B445" s="300"/>
      <c r="C445" s="16"/>
      <c r="D445" s="171"/>
      <c r="E445" s="171"/>
      <c r="F445" s="15"/>
      <c r="G445" s="159"/>
      <c r="H445" s="159"/>
      <c r="K445" s="9"/>
    </row>
    <row r="446" spans="1:11" s="10" customFormat="1" x14ac:dyDescent="0.2">
      <c r="A446" s="300"/>
      <c r="B446" s="300"/>
      <c r="C446" s="16"/>
      <c r="D446" s="171"/>
      <c r="E446" s="171"/>
      <c r="F446" s="15"/>
      <c r="G446" s="159"/>
      <c r="H446" s="159"/>
      <c r="K446" s="9"/>
    </row>
    <row r="447" spans="1:11" s="10" customFormat="1" x14ac:dyDescent="0.2">
      <c r="A447" s="300"/>
      <c r="B447" s="300"/>
      <c r="C447" s="16"/>
      <c r="D447" s="171"/>
      <c r="E447" s="171"/>
      <c r="F447" s="15"/>
      <c r="G447" s="159"/>
      <c r="H447" s="159"/>
      <c r="K447" s="9"/>
    </row>
    <row r="448" spans="1:11" s="10" customFormat="1" x14ac:dyDescent="0.2">
      <c r="A448" s="300"/>
      <c r="B448" s="300"/>
      <c r="C448" s="16"/>
      <c r="D448" s="171"/>
      <c r="E448" s="171"/>
      <c r="F448" s="15"/>
      <c r="G448" s="159"/>
      <c r="H448" s="159"/>
      <c r="K448" s="9"/>
    </row>
    <row r="449" spans="1:11" s="10" customFormat="1" x14ac:dyDescent="0.2">
      <c r="A449" s="300"/>
      <c r="B449" s="300"/>
      <c r="C449" s="16"/>
      <c r="D449" s="171"/>
      <c r="E449" s="171"/>
      <c r="F449" s="15"/>
      <c r="G449" s="159"/>
      <c r="H449" s="159"/>
      <c r="K449" s="9"/>
    </row>
    <row r="450" spans="1:11" s="10" customFormat="1" x14ac:dyDescent="0.2">
      <c r="A450" s="300"/>
      <c r="B450" s="300"/>
      <c r="C450" s="16"/>
      <c r="D450" s="171"/>
      <c r="E450" s="171"/>
      <c r="F450" s="15"/>
      <c r="G450" s="159"/>
      <c r="H450" s="159"/>
      <c r="K450" s="9"/>
    </row>
    <row r="451" spans="1:11" s="10" customFormat="1" x14ac:dyDescent="0.2">
      <c r="A451" s="300"/>
      <c r="B451" s="300"/>
      <c r="C451" s="16"/>
      <c r="D451" s="171"/>
      <c r="E451" s="171"/>
      <c r="F451" s="15"/>
      <c r="G451" s="159"/>
      <c r="H451" s="159"/>
      <c r="K451" s="9"/>
    </row>
    <row r="452" spans="1:11" s="10" customFormat="1" x14ac:dyDescent="0.2">
      <c r="A452" s="300"/>
      <c r="B452" s="300"/>
      <c r="C452" s="16"/>
      <c r="D452" s="171"/>
      <c r="E452" s="171"/>
      <c r="F452" s="15"/>
      <c r="G452" s="159"/>
      <c r="H452" s="159"/>
      <c r="K452" s="9"/>
    </row>
    <row r="453" spans="1:11" s="10" customFormat="1" x14ac:dyDescent="0.2">
      <c r="A453" s="300"/>
      <c r="B453" s="300"/>
      <c r="C453" s="16"/>
      <c r="D453" s="171"/>
      <c r="E453" s="171"/>
      <c r="F453" s="15"/>
      <c r="G453" s="159"/>
      <c r="H453" s="159"/>
      <c r="K453" s="9"/>
    </row>
    <row r="454" spans="1:11" s="10" customFormat="1" x14ac:dyDescent="0.2">
      <c r="A454" s="300"/>
      <c r="B454" s="300"/>
      <c r="C454" s="16"/>
      <c r="D454" s="171"/>
      <c r="E454" s="171"/>
      <c r="F454" s="15"/>
      <c r="G454" s="159"/>
      <c r="H454" s="159"/>
      <c r="K454" s="9"/>
    </row>
    <row r="455" spans="1:11" s="10" customFormat="1" x14ac:dyDescent="0.2">
      <c r="A455" s="300"/>
      <c r="B455" s="300"/>
      <c r="C455" s="16"/>
      <c r="D455" s="171"/>
      <c r="E455" s="171"/>
      <c r="F455" s="15"/>
      <c r="G455" s="159"/>
      <c r="H455" s="159"/>
      <c r="K455" s="9"/>
    </row>
    <row r="456" spans="1:11" s="10" customFormat="1" x14ac:dyDescent="0.2">
      <c r="A456" s="300"/>
      <c r="B456" s="300"/>
      <c r="C456" s="16"/>
      <c r="D456" s="171"/>
      <c r="E456" s="171"/>
      <c r="F456" s="15"/>
      <c r="G456" s="159"/>
      <c r="H456" s="159"/>
      <c r="K456" s="9"/>
    </row>
    <row r="457" spans="1:11" s="10" customFormat="1" x14ac:dyDescent="0.2">
      <c r="A457" s="300"/>
      <c r="B457" s="300"/>
      <c r="C457" s="16"/>
      <c r="D457" s="171"/>
      <c r="E457" s="171"/>
      <c r="F457" s="15"/>
      <c r="G457" s="159"/>
      <c r="H457" s="159"/>
      <c r="K457" s="9"/>
    </row>
    <row r="458" spans="1:11" s="10" customFormat="1" x14ac:dyDescent="0.2">
      <c r="A458" s="300"/>
      <c r="B458" s="300"/>
      <c r="C458" s="16"/>
      <c r="D458" s="171"/>
      <c r="E458" s="171"/>
      <c r="F458" s="15"/>
      <c r="G458" s="159"/>
      <c r="H458" s="159"/>
      <c r="K458" s="9"/>
    </row>
    <row r="459" spans="1:11" s="10" customFormat="1" x14ac:dyDescent="0.2">
      <c r="A459" s="300"/>
      <c r="B459" s="300"/>
      <c r="C459" s="16"/>
      <c r="D459" s="171"/>
      <c r="E459" s="171"/>
      <c r="F459" s="15"/>
      <c r="G459" s="159"/>
      <c r="H459" s="159"/>
      <c r="K459" s="9"/>
    </row>
    <row r="460" spans="1:11" s="10" customFormat="1" x14ac:dyDescent="0.2">
      <c r="A460" s="300"/>
      <c r="B460" s="300"/>
      <c r="C460" s="16"/>
      <c r="D460" s="171"/>
      <c r="E460" s="171"/>
      <c r="F460" s="15"/>
      <c r="G460" s="159"/>
      <c r="H460" s="159"/>
      <c r="K460" s="9"/>
    </row>
    <row r="461" spans="1:11" s="10" customFormat="1" x14ac:dyDescent="0.2">
      <c r="A461" s="300"/>
      <c r="B461" s="300"/>
      <c r="C461" s="16"/>
      <c r="D461" s="171"/>
      <c r="E461" s="171"/>
      <c r="F461" s="15"/>
      <c r="G461" s="159"/>
      <c r="H461" s="159"/>
      <c r="K461" s="9"/>
    </row>
    <row r="462" spans="1:11" s="10" customFormat="1" x14ac:dyDescent="0.2">
      <c r="A462" s="300"/>
      <c r="B462" s="300"/>
      <c r="C462" s="16"/>
      <c r="D462" s="171"/>
      <c r="E462" s="171"/>
      <c r="F462" s="15"/>
      <c r="G462" s="159"/>
      <c r="H462" s="159"/>
      <c r="K462" s="9"/>
    </row>
    <row r="463" spans="1:11" s="10" customFormat="1" x14ac:dyDescent="0.2">
      <c r="A463" s="300"/>
      <c r="B463" s="300"/>
      <c r="C463" s="16"/>
      <c r="D463" s="171"/>
      <c r="E463" s="171"/>
      <c r="F463" s="15"/>
      <c r="G463" s="159"/>
      <c r="H463" s="159"/>
      <c r="K463" s="9"/>
    </row>
    <row r="464" spans="1:11" s="10" customFormat="1" x14ac:dyDescent="0.2">
      <c r="A464" s="300"/>
      <c r="B464" s="300"/>
      <c r="C464" s="16"/>
      <c r="D464" s="171"/>
      <c r="E464" s="171"/>
      <c r="F464" s="15"/>
      <c r="G464" s="159"/>
      <c r="H464" s="159"/>
      <c r="K464" s="9"/>
    </row>
    <row r="465" spans="1:11" s="10" customFormat="1" x14ac:dyDescent="0.2">
      <c r="A465" s="300"/>
      <c r="B465" s="300"/>
      <c r="C465" s="16"/>
      <c r="D465" s="171"/>
      <c r="E465" s="171"/>
      <c r="F465" s="15"/>
      <c r="G465" s="159"/>
      <c r="H465" s="159"/>
      <c r="K465" s="9"/>
    </row>
    <row r="466" spans="1:11" s="10" customFormat="1" x14ac:dyDescent="0.2">
      <c r="A466" s="300"/>
      <c r="B466" s="300"/>
      <c r="C466" s="16"/>
      <c r="D466" s="171"/>
      <c r="E466" s="171"/>
      <c r="F466" s="15"/>
      <c r="G466" s="159"/>
      <c r="H466" s="159"/>
      <c r="K466" s="9"/>
    </row>
    <row r="467" spans="1:11" s="10" customFormat="1" x14ac:dyDescent="0.2">
      <c r="A467" s="300"/>
      <c r="B467" s="300"/>
      <c r="C467" s="16"/>
      <c r="D467" s="171"/>
      <c r="E467" s="171"/>
      <c r="F467" s="15"/>
      <c r="G467" s="159"/>
      <c r="H467" s="159"/>
      <c r="K467" s="9"/>
    </row>
    <row r="468" spans="1:11" s="10" customFormat="1" x14ac:dyDescent="0.2">
      <c r="A468" s="300"/>
      <c r="B468" s="300"/>
      <c r="C468" s="16"/>
      <c r="D468" s="171"/>
      <c r="E468" s="171"/>
      <c r="F468" s="15"/>
      <c r="G468" s="159"/>
      <c r="H468" s="159"/>
      <c r="K468" s="9"/>
    </row>
    <row r="469" spans="1:11" s="10" customFormat="1" x14ac:dyDescent="0.2">
      <c r="A469" s="300"/>
      <c r="B469" s="300"/>
      <c r="C469" s="16"/>
      <c r="D469" s="171"/>
      <c r="E469" s="171"/>
      <c r="F469" s="15"/>
      <c r="G469" s="159"/>
      <c r="H469" s="159"/>
      <c r="K469" s="9"/>
    </row>
    <row r="470" spans="1:11" s="10" customFormat="1" x14ac:dyDescent="0.2">
      <c r="A470" s="300"/>
      <c r="B470" s="300"/>
      <c r="C470" s="16"/>
      <c r="D470" s="171"/>
      <c r="E470" s="171"/>
      <c r="F470" s="15"/>
      <c r="G470" s="159"/>
      <c r="H470" s="159"/>
      <c r="K470" s="9"/>
    </row>
    <row r="471" spans="1:11" s="10" customFormat="1" x14ac:dyDescent="0.2">
      <c r="A471" s="300"/>
      <c r="B471" s="300"/>
      <c r="C471" s="16"/>
      <c r="D471" s="171"/>
      <c r="E471" s="171"/>
      <c r="F471" s="15"/>
      <c r="G471" s="159"/>
      <c r="H471" s="159"/>
      <c r="K471" s="9"/>
    </row>
    <row r="472" spans="1:11" s="10" customFormat="1" x14ac:dyDescent="0.2">
      <c r="A472" s="300"/>
      <c r="B472" s="300"/>
      <c r="C472" s="16"/>
      <c r="D472" s="171"/>
      <c r="E472" s="171"/>
      <c r="F472" s="15"/>
      <c r="G472" s="159"/>
      <c r="H472" s="159"/>
      <c r="K472" s="9"/>
    </row>
    <row r="473" spans="1:11" s="10" customFormat="1" x14ac:dyDescent="0.2">
      <c r="A473" s="300"/>
      <c r="B473" s="300"/>
      <c r="C473" s="16"/>
      <c r="D473" s="171"/>
      <c r="E473" s="171"/>
      <c r="F473" s="15"/>
      <c r="G473" s="159"/>
      <c r="H473" s="159"/>
      <c r="K473" s="9"/>
    </row>
    <row r="474" spans="1:11" s="10" customFormat="1" x14ac:dyDescent="0.2">
      <c r="A474" s="300"/>
      <c r="B474" s="300"/>
      <c r="C474" s="16"/>
      <c r="D474" s="171"/>
      <c r="E474" s="171"/>
      <c r="F474" s="15"/>
      <c r="G474" s="159"/>
      <c r="H474" s="159"/>
      <c r="K474" s="9"/>
    </row>
    <row r="475" spans="1:11" s="10" customFormat="1" x14ac:dyDescent="0.2">
      <c r="A475" s="300"/>
      <c r="B475" s="300"/>
      <c r="C475" s="16"/>
      <c r="D475" s="171"/>
      <c r="E475" s="171"/>
      <c r="F475" s="15"/>
      <c r="G475" s="159"/>
      <c r="H475" s="159"/>
      <c r="K475" s="9"/>
    </row>
    <row r="476" spans="1:11" s="10" customFormat="1" x14ac:dyDescent="0.2">
      <c r="A476" s="300"/>
      <c r="B476" s="300"/>
      <c r="C476" s="16"/>
      <c r="D476" s="171"/>
      <c r="E476" s="171"/>
      <c r="F476" s="15"/>
      <c r="G476" s="159"/>
      <c r="H476" s="159"/>
      <c r="K476" s="9"/>
    </row>
    <row r="477" spans="1:11" s="10" customFormat="1" x14ac:dyDescent="0.2">
      <c r="A477" s="300"/>
      <c r="B477" s="300"/>
      <c r="C477" s="16"/>
      <c r="D477" s="171"/>
      <c r="E477" s="171"/>
      <c r="F477" s="15"/>
      <c r="G477" s="159"/>
      <c r="H477" s="159"/>
      <c r="K477" s="9"/>
    </row>
    <row r="478" spans="1:11" s="10" customFormat="1" x14ac:dyDescent="0.2">
      <c r="A478" s="300"/>
      <c r="B478" s="300"/>
      <c r="C478" s="16"/>
      <c r="D478" s="171"/>
      <c r="E478" s="171"/>
      <c r="F478" s="15"/>
      <c r="G478" s="159"/>
      <c r="H478" s="159"/>
      <c r="K478" s="9"/>
    </row>
    <row r="479" spans="1:11" s="10" customFormat="1" x14ac:dyDescent="0.2">
      <c r="A479" s="300"/>
      <c r="B479" s="300"/>
      <c r="C479" s="16"/>
      <c r="D479" s="171"/>
      <c r="E479" s="171"/>
      <c r="F479" s="15"/>
      <c r="G479" s="159"/>
      <c r="H479" s="159"/>
      <c r="K479" s="9"/>
    </row>
    <row r="480" spans="1:11" s="10" customFormat="1" x14ac:dyDescent="0.2">
      <c r="A480" s="300"/>
      <c r="B480" s="300"/>
      <c r="C480" s="16"/>
      <c r="D480" s="171"/>
      <c r="E480" s="171"/>
      <c r="F480" s="15"/>
      <c r="G480" s="159"/>
      <c r="H480" s="159"/>
      <c r="K480" s="9"/>
    </row>
    <row r="481" spans="1:11" s="10" customFormat="1" x14ac:dyDescent="0.2">
      <c r="A481" s="300"/>
      <c r="B481" s="300"/>
      <c r="C481" s="16"/>
      <c r="D481" s="171"/>
      <c r="E481" s="171"/>
      <c r="F481" s="15"/>
      <c r="G481" s="159"/>
      <c r="H481" s="159"/>
      <c r="K481" s="9"/>
    </row>
    <row r="482" spans="1:11" s="10" customFormat="1" x14ac:dyDescent="0.2">
      <c r="A482" s="300"/>
      <c r="B482" s="300"/>
      <c r="C482" s="16"/>
      <c r="D482" s="171"/>
      <c r="E482" s="171"/>
      <c r="F482" s="15"/>
      <c r="G482" s="159"/>
      <c r="H482" s="159"/>
      <c r="K482" s="9"/>
    </row>
    <row r="483" spans="1:11" s="10" customFormat="1" x14ac:dyDescent="0.2">
      <c r="A483" s="300"/>
      <c r="B483" s="300"/>
      <c r="C483" s="16"/>
      <c r="D483" s="171"/>
      <c r="E483" s="171"/>
      <c r="F483" s="15"/>
      <c r="G483" s="159"/>
      <c r="H483" s="159"/>
      <c r="K483" s="9"/>
    </row>
    <row r="484" spans="1:11" s="10" customFormat="1" x14ac:dyDescent="0.2">
      <c r="A484" s="300"/>
      <c r="B484" s="300"/>
      <c r="C484" s="16"/>
      <c r="D484" s="171"/>
      <c r="E484" s="171"/>
      <c r="F484" s="15"/>
      <c r="G484" s="159"/>
      <c r="H484" s="159"/>
      <c r="K484" s="9"/>
    </row>
    <row r="485" spans="1:11" s="10" customFormat="1" x14ac:dyDescent="0.2">
      <c r="A485" s="300"/>
      <c r="B485" s="300"/>
      <c r="C485" s="16"/>
      <c r="D485" s="171"/>
      <c r="E485" s="171"/>
      <c r="F485" s="15"/>
      <c r="G485" s="159"/>
      <c r="H485" s="159"/>
      <c r="K485" s="9"/>
    </row>
    <row r="486" spans="1:11" s="10" customFormat="1" x14ac:dyDescent="0.2">
      <c r="A486" s="300"/>
      <c r="B486" s="300"/>
      <c r="C486" s="16"/>
      <c r="D486" s="171"/>
      <c r="E486" s="171"/>
      <c r="F486" s="15"/>
      <c r="G486" s="159"/>
      <c r="H486" s="159"/>
      <c r="K486" s="9"/>
    </row>
    <row r="487" spans="1:11" s="10" customFormat="1" x14ac:dyDescent="0.2">
      <c r="A487" s="300"/>
      <c r="B487" s="300"/>
      <c r="C487" s="16"/>
      <c r="D487" s="171"/>
      <c r="E487" s="171"/>
      <c r="F487" s="15"/>
      <c r="G487" s="159"/>
      <c r="H487" s="159"/>
      <c r="K487" s="9"/>
    </row>
    <row r="488" spans="1:11" s="10" customFormat="1" x14ac:dyDescent="0.2">
      <c r="A488" s="300"/>
      <c r="B488" s="300"/>
      <c r="C488" s="16"/>
      <c r="D488" s="171"/>
      <c r="E488" s="171"/>
      <c r="F488" s="15"/>
      <c r="G488" s="159"/>
      <c r="H488" s="159"/>
      <c r="K488" s="9"/>
    </row>
    <row r="489" spans="1:11" s="10" customFormat="1" x14ac:dyDescent="0.2">
      <c r="A489" s="300"/>
      <c r="B489" s="300"/>
      <c r="C489" s="16"/>
      <c r="D489" s="171"/>
      <c r="E489" s="171"/>
      <c r="F489" s="15"/>
      <c r="G489" s="159"/>
      <c r="H489" s="159"/>
      <c r="K489" s="9"/>
    </row>
    <row r="490" spans="1:11" s="10" customFormat="1" x14ac:dyDescent="0.2">
      <c r="A490" s="300"/>
      <c r="B490" s="300"/>
      <c r="C490" s="16"/>
      <c r="D490" s="171"/>
      <c r="E490" s="171"/>
      <c r="F490" s="15"/>
      <c r="G490" s="159"/>
      <c r="H490" s="159"/>
      <c r="K490" s="9"/>
    </row>
    <row r="491" spans="1:11" s="10" customFormat="1" x14ac:dyDescent="0.2">
      <c r="A491" s="300"/>
      <c r="B491" s="300"/>
      <c r="C491" s="16"/>
      <c r="D491" s="171"/>
      <c r="E491" s="171"/>
      <c r="F491" s="15"/>
      <c r="G491" s="159"/>
      <c r="H491" s="159"/>
      <c r="K491" s="9"/>
    </row>
    <row r="492" spans="1:11" s="10" customFormat="1" x14ac:dyDescent="0.2">
      <c r="A492" s="300"/>
      <c r="B492" s="300"/>
      <c r="C492" s="16"/>
      <c r="D492" s="171"/>
      <c r="E492" s="171"/>
      <c r="F492" s="15"/>
      <c r="G492" s="159"/>
      <c r="H492" s="159"/>
      <c r="K492" s="9"/>
    </row>
    <row r="493" spans="1:11" s="10" customFormat="1" x14ac:dyDescent="0.2">
      <c r="A493" s="300"/>
      <c r="B493" s="300"/>
      <c r="C493" s="16"/>
      <c r="D493" s="171"/>
      <c r="E493" s="171"/>
      <c r="F493" s="15"/>
      <c r="G493" s="159"/>
      <c r="H493" s="159"/>
      <c r="K493" s="9"/>
    </row>
    <row r="494" spans="1:11" s="10" customFormat="1" x14ac:dyDescent="0.2">
      <c r="A494" s="300"/>
      <c r="B494" s="300"/>
      <c r="C494" s="16"/>
      <c r="D494" s="171"/>
      <c r="E494" s="171"/>
      <c r="F494" s="15"/>
      <c r="G494" s="159"/>
      <c r="H494" s="159"/>
      <c r="K494" s="9"/>
    </row>
    <row r="495" spans="1:11" s="10" customFormat="1" x14ac:dyDescent="0.2">
      <c r="A495" s="300"/>
      <c r="B495" s="300"/>
      <c r="C495" s="16"/>
      <c r="D495" s="171"/>
      <c r="E495" s="171"/>
      <c r="F495" s="15"/>
      <c r="G495" s="159"/>
      <c r="H495" s="159"/>
      <c r="K495" s="9"/>
    </row>
    <row r="496" spans="1:11" s="10" customFormat="1" x14ac:dyDescent="0.2">
      <c r="A496" s="300"/>
      <c r="B496" s="300"/>
      <c r="C496" s="16"/>
      <c r="D496" s="171"/>
      <c r="E496" s="171"/>
      <c r="F496" s="15"/>
      <c r="G496" s="159"/>
      <c r="H496" s="159"/>
      <c r="K496" s="9"/>
    </row>
    <row r="497" spans="1:11" s="10" customFormat="1" x14ac:dyDescent="0.2">
      <c r="A497" s="300"/>
      <c r="B497" s="300"/>
      <c r="C497" s="16"/>
      <c r="D497" s="171"/>
      <c r="E497" s="171"/>
      <c r="F497" s="15"/>
      <c r="G497" s="159"/>
      <c r="H497" s="159"/>
      <c r="K497" s="9"/>
    </row>
    <row r="498" spans="1:11" s="10" customFormat="1" x14ac:dyDescent="0.2">
      <c r="A498" s="300"/>
      <c r="B498" s="300"/>
      <c r="C498" s="16"/>
      <c r="D498" s="171"/>
      <c r="E498" s="171"/>
      <c r="F498" s="15"/>
      <c r="G498" s="159"/>
      <c r="H498" s="159"/>
      <c r="K498" s="9"/>
    </row>
    <row r="499" spans="1:11" s="10" customFormat="1" x14ac:dyDescent="0.2">
      <c r="A499" s="300"/>
      <c r="B499" s="300"/>
      <c r="C499" s="16"/>
      <c r="D499" s="171"/>
      <c r="E499" s="171"/>
      <c r="F499" s="15"/>
      <c r="G499" s="159"/>
      <c r="H499" s="159"/>
      <c r="K499" s="9"/>
    </row>
    <row r="500" spans="1:11" s="10" customFormat="1" x14ac:dyDescent="0.2">
      <c r="A500" s="300"/>
      <c r="B500" s="300"/>
      <c r="C500" s="16"/>
      <c r="D500" s="171"/>
      <c r="E500" s="171"/>
      <c r="F500" s="15"/>
      <c r="G500" s="159"/>
      <c r="H500" s="159"/>
      <c r="K500" s="9"/>
    </row>
    <row r="501" spans="1:11" s="10" customFormat="1" x14ac:dyDescent="0.2">
      <c r="A501" s="300"/>
      <c r="B501" s="300"/>
      <c r="C501" s="16"/>
      <c r="D501" s="171"/>
      <c r="E501" s="171"/>
      <c r="F501" s="15"/>
      <c r="G501" s="159"/>
      <c r="H501" s="159"/>
      <c r="K501" s="9"/>
    </row>
    <row r="502" spans="1:11" s="10" customFormat="1" x14ac:dyDescent="0.2">
      <c r="A502" s="300"/>
      <c r="B502" s="300"/>
      <c r="C502" s="16"/>
      <c r="D502" s="171"/>
      <c r="E502" s="171"/>
      <c r="F502" s="15"/>
      <c r="G502" s="159"/>
      <c r="H502" s="159"/>
      <c r="K502" s="9"/>
    </row>
    <row r="503" spans="1:11" s="10" customFormat="1" x14ac:dyDescent="0.2">
      <c r="A503" s="300"/>
      <c r="B503" s="300"/>
      <c r="C503" s="16"/>
      <c r="D503" s="171"/>
      <c r="E503" s="171"/>
      <c r="F503" s="15"/>
      <c r="G503" s="159"/>
      <c r="H503" s="159"/>
      <c r="K503" s="9"/>
    </row>
    <row r="504" spans="1:11" s="10" customFormat="1" x14ac:dyDescent="0.2">
      <c r="A504" s="300"/>
      <c r="B504" s="300"/>
      <c r="C504" s="16"/>
      <c r="D504" s="171"/>
      <c r="E504" s="171"/>
      <c r="F504" s="15"/>
      <c r="G504" s="159"/>
      <c r="H504" s="159"/>
      <c r="K504" s="9"/>
    </row>
    <row r="505" spans="1:11" s="10" customFormat="1" x14ac:dyDescent="0.2">
      <c r="A505" s="300"/>
      <c r="B505" s="300"/>
      <c r="C505" s="16"/>
      <c r="D505" s="171"/>
      <c r="E505" s="171"/>
      <c r="F505" s="15"/>
      <c r="G505" s="159"/>
      <c r="H505" s="159"/>
      <c r="K505" s="9"/>
    </row>
    <row r="506" spans="1:11" s="10" customFormat="1" x14ac:dyDescent="0.2">
      <c r="A506" s="300"/>
      <c r="B506" s="300"/>
      <c r="C506" s="16"/>
      <c r="D506" s="171"/>
      <c r="E506" s="171"/>
      <c r="F506" s="15"/>
      <c r="G506" s="159"/>
      <c r="H506" s="159"/>
      <c r="K506" s="9"/>
    </row>
    <row r="507" spans="1:11" s="10" customFormat="1" x14ac:dyDescent="0.2">
      <c r="A507" s="300"/>
      <c r="B507" s="300"/>
      <c r="C507" s="16"/>
      <c r="D507" s="171"/>
      <c r="E507" s="171"/>
      <c r="F507" s="15"/>
      <c r="G507" s="159"/>
      <c r="H507" s="159"/>
      <c r="K507" s="9"/>
    </row>
    <row r="508" spans="1:11" s="10" customFormat="1" x14ac:dyDescent="0.2">
      <c r="A508" s="300"/>
      <c r="B508" s="300"/>
      <c r="C508" s="16"/>
      <c r="D508" s="171"/>
      <c r="E508" s="171"/>
      <c r="F508" s="15"/>
      <c r="G508" s="159"/>
      <c r="H508" s="159"/>
      <c r="K508" s="9"/>
    </row>
    <row r="509" spans="1:11" s="10" customFormat="1" x14ac:dyDescent="0.2">
      <c r="A509" s="300"/>
      <c r="B509" s="300"/>
      <c r="C509" s="16"/>
      <c r="D509" s="171"/>
      <c r="E509" s="171"/>
      <c r="F509" s="15"/>
      <c r="G509" s="159"/>
      <c r="H509" s="159"/>
      <c r="K509" s="9"/>
    </row>
    <row r="510" spans="1:11" s="10" customFormat="1" x14ac:dyDescent="0.2">
      <c r="A510" s="300"/>
      <c r="B510" s="300"/>
      <c r="C510" s="16"/>
      <c r="D510" s="171"/>
      <c r="E510" s="171"/>
      <c r="F510" s="15"/>
      <c r="G510" s="159"/>
      <c r="H510" s="159"/>
      <c r="K510" s="9"/>
    </row>
    <row r="511" spans="1:11" s="10" customFormat="1" x14ac:dyDescent="0.2">
      <c r="A511" s="300"/>
      <c r="B511" s="300"/>
      <c r="C511" s="16"/>
      <c r="D511" s="171"/>
      <c r="E511" s="171"/>
      <c r="F511" s="15"/>
      <c r="G511" s="159"/>
      <c r="H511" s="159"/>
      <c r="K511" s="9"/>
    </row>
    <row r="512" spans="1:11" s="10" customFormat="1" x14ac:dyDescent="0.2">
      <c r="A512" s="300"/>
      <c r="B512" s="300"/>
      <c r="C512" s="16"/>
      <c r="D512" s="171"/>
      <c r="E512" s="171"/>
      <c r="F512" s="15"/>
      <c r="G512" s="159"/>
      <c r="H512" s="159"/>
      <c r="K512" s="9"/>
    </row>
    <row r="513" spans="1:11" s="10" customFormat="1" x14ac:dyDescent="0.2">
      <c r="A513" s="300"/>
      <c r="B513" s="300"/>
      <c r="C513" s="16"/>
      <c r="D513" s="171"/>
      <c r="E513" s="171"/>
      <c r="F513" s="15"/>
      <c r="G513" s="159"/>
      <c r="H513" s="159"/>
      <c r="K513" s="9"/>
    </row>
    <row r="514" spans="1:11" s="10" customFormat="1" x14ac:dyDescent="0.2">
      <c r="A514" s="300"/>
      <c r="B514" s="300"/>
      <c r="C514" s="16"/>
      <c r="D514" s="171"/>
      <c r="E514" s="171"/>
      <c r="F514" s="15"/>
      <c r="G514" s="159"/>
      <c r="H514" s="159"/>
      <c r="K514" s="9"/>
    </row>
    <row r="515" spans="1:11" s="10" customFormat="1" x14ac:dyDescent="0.2">
      <c r="A515" s="300"/>
      <c r="B515" s="300"/>
      <c r="C515" s="16"/>
      <c r="D515" s="171"/>
      <c r="E515" s="171"/>
      <c r="F515" s="15"/>
      <c r="G515" s="159"/>
      <c r="H515" s="159"/>
      <c r="K515" s="9"/>
    </row>
    <row r="516" spans="1:11" s="10" customFormat="1" x14ac:dyDescent="0.2">
      <c r="A516" s="300"/>
      <c r="B516" s="300"/>
      <c r="C516" s="16"/>
      <c r="D516" s="171"/>
      <c r="E516" s="171"/>
      <c r="F516" s="15"/>
      <c r="G516" s="159"/>
      <c r="H516" s="159"/>
      <c r="K516" s="9"/>
    </row>
    <row r="517" spans="1:11" s="10" customFormat="1" x14ac:dyDescent="0.2">
      <c r="A517" s="300"/>
      <c r="B517" s="300"/>
      <c r="C517" s="16"/>
      <c r="D517" s="171"/>
      <c r="E517" s="171"/>
      <c r="F517" s="15"/>
      <c r="G517" s="159"/>
      <c r="H517" s="159"/>
      <c r="K517" s="9"/>
    </row>
    <row r="518" spans="1:11" s="10" customFormat="1" x14ac:dyDescent="0.2">
      <c r="A518" s="300"/>
      <c r="B518" s="300"/>
      <c r="C518" s="16"/>
      <c r="D518" s="171"/>
      <c r="E518" s="171"/>
      <c r="F518" s="15"/>
      <c r="G518" s="159"/>
      <c r="H518" s="159"/>
      <c r="K518" s="9"/>
    </row>
    <row r="519" spans="1:11" s="10" customFormat="1" x14ac:dyDescent="0.2">
      <c r="A519" s="300"/>
      <c r="B519" s="300"/>
      <c r="C519" s="16"/>
      <c r="D519" s="171"/>
      <c r="E519" s="171"/>
      <c r="F519" s="15"/>
      <c r="G519" s="159"/>
      <c r="H519" s="159"/>
      <c r="K519" s="9"/>
    </row>
    <row r="520" spans="1:11" s="10" customFormat="1" x14ac:dyDescent="0.2">
      <c r="A520" s="300"/>
      <c r="B520" s="300"/>
      <c r="C520" s="16"/>
      <c r="D520" s="171"/>
      <c r="E520" s="171"/>
      <c r="F520" s="15"/>
      <c r="G520" s="159"/>
      <c r="H520" s="159"/>
      <c r="K520" s="9"/>
    </row>
    <row r="521" spans="1:11" s="10" customFormat="1" x14ac:dyDescent="0.2">
      <c r="A521" s="300"/>
      <c r="B521" s="300"/>
      <c r="C521" s="16"/>
      <c r="D521" s="171"/>
      <c r="E521" s="171"/>
      <c r="F521" s="15"/>
      <c r="G521" s="159"/>
      <c r="H521" s="159"/>
      <c r="K521" s="9"/>
    </row>
    <row r="522" spans="1:11" s="10" customFormat="1" x14ac:dyDescent="0.2">
      <c r="A522" s="300"/>
      <c r="B522" s="300"/>
      <c r="C522" s="16"/>
      <c r="D522" s="171"/>
      <c r="E522" s="171"/>
      <c r="F522" s="15"/>
      <c r="G522" s="159"/>
      <c r="H522" s="159"/>
      <c r="K522" s="9"/>
    </row>
    <row r="523" spans="1:11" s="10" customFormat="1" x14ac:dyDescent="0.2">
      <c r="A523" s="300"/>
      <c r="B523" s="300"/>
      <c r="C523" s="16"/>
      <c r="D523" s="171"/>
      <c r="E523" s="171"/>
      <c r="F523" s="15"/>
      <c r="G523" s="159"/>
      <c r="H523" s="159"/>
      <c r="K523" s="9"/>
    </row>
    <row r="524" spans="1:11" s="10" customFormat="1" x14ac:dyDescent="0.2">
      <c r="A524" s="300"/>
      <c r="B524" s="300"/>
      <c r="C524" s="16"/>
      <c r="D524" s="171"/>
      <c r="E524" s="171"/>
      <c r="F524" s="15"/>
      <c r="G524" s="159"/>
      <c r="H524" s="159"/>
      <c r="K524" s="9"/>
    </row>
    <row r="525" spans="1:11" s="10" customFormat="1" x14ac:dyDescent="0.2">
      <c r="A525" s="300"/>
      <c r="B525" s="300"/>
      <c r="C525" s="16"/>
      <c r="D525" s="171"/>
      <c r="E525" s="171"/>
      <c r="F525" s="15"/>
      <c r="G525" s="159"/>
      <c r="H525" s="159"/>
      <c r="K525" s="9"/>
    </row>
    <row r="526" spans="1:11" s="10" customFormat="1" x14ac:dyDescent="0.2">
      <c r="A526" s="300"/>
      <c r="B526" s="300"/>
      <c r="C526" s="16"/>
      <c r="D526" s="171"/>
      <c r="E526" s="171"/>
      <c r="F526" s="15"/>
      <c r="G526" s="159"/>
      <c r="H526" s="159"/>
      <c r="K526" s="9"/>
    </row>
    <row r="527" spans="1:11" s="10" customFormat="1" x14ac:dyDescent="0.2">
      <c r="A527" s="300"/>
      <c r="B527" s="300"/>
      <c r="C527" s="16"/>
      <c r="D527" s="171"/>
      <c r="E527" s="171"/>
      <c r="F527" s="15"/>
      <c r="G527" s="159"/>
      <c r="H527" s="159"/>
      <c r="K527" s="9"/>
    </row>
    <row r="528" spans="1:11" s="10" customFormat="1" x14ac:dyDescent="0.2">
      <c r="A528" s="300"/>
      <c r="B528" s="300"/>
      <c r="C528" s="16"/>
      <c r="D528" s="171"/>
      <c r="E528" s="171"/>
      <c r="F528" s="15"/>
      <c r="G528" s="159"/>
      <c r="H528" s="159"/>
      <c r="K528" s="9"/>
    </row>
    <row r="529" spans="1:11" s="10" customFormat="1" x14ac:dyDescent="0.2">
      <c r="A529" s="300"/>
      <c r="B529" s="300"/>
      <c r="C529" s="16"/>
      <c r="D529" s="171"/>
      <c r="E529" s="171"/>
      <c r="F529" s="15"/>
      <c r="G529" s="159"/>
      <c r="H529" s="159"/>
      <c r="K529" s="9"/>
    </row>
    <row r="530" spans="1:11" s="10" customFormat="1" x14ac:dyDescent="0.2">
      <c r="A530" s="300"/>
      <c r="B530" s="300"/>
      <c r="C530" s="16"/>
      <c r="D530" s="171"/>
      <c r="E530" s="171"/>
      <c r="F530" s="15"/>
      <c r="G530" s="159"/>
      <c r="H530" s="159"/>
      <c r="K530" s="9"/>
    </row>
    <row r="531" spans="1:11" s="10" customFormat="1" x14ac:dyDescent="0.2">
      <c r="A531" s="300"/>
      <c r="B531" s="300"/>
      <c r="C531" s="16"/>
      <c r="D531" s="171"/>
      <c r="E531" s="171"/>
      <c r="F531" s="15"/>
      <c r="G531" s="159"/>
      <c r="H531" s="159"/>
      <c r="K531" s="9"/>
    </row>
    <row r="532" spans="1:11" s="10" customFormat="1" x14ac:dyDescent="0.2">
      <c r="A532" s="300"/>
      <c r="B532" s="300"/>
      <c r="C532" s="16"/>
      <c r="D532" s="171"/>
      <c r="E532" s="171"/>
      <c r="F532" s="15"/>
      <c r="G532" s="159"/>
      <c r="H532" s="159"/>
      <c r="K532" s="9"/>
    </row>
    <row r="533" spans="1:11" s="10" customFormat="1" x14ac:dyDescent="0.2">
      <c r="A533" s="300"/>
      <c r="B533" s="300"/>
      <c r="C533" s="16"/>
      <c r="D533" s="171"/>
      <c r="E533" s="171"/>
      <c r="F533" s="15"/>
      <c r="G533" s="159"/>
      <c r="H533" s="159"/>
      <c r="K533" s="9"/>
    </row>
    <row r="534" spans="1:11" s="10" customFormat="1" x14ac:dyDescent="0.2">
      <c r="A534" s="300"/>
      <c r="B534" s="300"/>
      <c r="C534" s="16"/>
      <c r="D534" s="171"/>
      <c r="E534" s="171"/>
      <c r="F534" s="15"/>
      <c r="G534" s="159"/>
      <c r="H534" s="159"/>
      <c r="K534" s="9"/>
    </row>
    <row r="535" spans="1:11" s="10" customFormat="1" x14ac:dyDescent="0.2">
      <c r="A535" s="300"/>
      <c r="B535" s="300"/>
      <c r="C535" s="16"/>
      <c r="D535" s="171"/>
      <c r="E535" s="171"/>
      <c r="F535" s="15"/>
      <c r="G535" s="159"/>
      <c r="H535" s="159"/>
      <c r="K535" s="9"/>
    </row>
    <row r="536" spans="1:11" s="10" customFormat="1" x14ac:dyDescent="0.2">
      <c r="A536" s="300"/>
      <c r="B536" s="300"/>
      <c r="C536" s="16"/>
      <c r="D536" s="171"/>
      <c r="E536" s="171"/>
      <c r="F536" s="15"/>
      <c r="G536" s="159"/>
      <c r="H536" s="159"/>
      <c r="K536" s="9"/>
    </row>
    <row r="537" spans="1:11" s="10" customFormat="1" x14ac:dyDescent="0.2">
      <c r="A537" s="300"/>
      <c r="B537" s="300"/>
      <c r="C537" s="16"/>
      <c r="D537" s="171"/>
      <c r="E537" s="171"/>
      <c r="F537" s="15"/>
      <c r="G537" s="159"/>
      <c r="H537" s="159"/>
      <c r="K537" s="9"/>
    </row>
    <row r="538" spans="1:11" s="10" customFormat="1" x14ac:dyDescent="0.2">
      <c r="A538" s="300"/>
      <c r="B538" s="300"/>
      <c r="C538" s="16"/>
      <c r="D538" s="171"/>
      <c r="E538" s="171"/>
      <c r="F538" s="15"/>
      <c r="G538" s="159"/>
      <c r="H538" s="159"/>
      <c r="K538" s="9"/>
    </row>
    <row r="539" spans="1:11" s="10" customFormat="1" x14ac:dyDescent="0.2">
      <c r="A539" s="300"/>
      <c r="B539" s="300"/>
      <c r="C539" s="16"/>
      <c r="D539" s="171"/>
      <c r="E539" s="171"/>
      <c r="F539" s="15"/>
      <c r="G539" s="159"/>
      <c r="H539" s="159"/>
      <c r="K539" s="9"/>
    </row>
    <row r="540" spans="1:11" s="10" customFormat="1" x14ac:dyDescent="0.2">
      <c r="A540" s="300"/>
      <c r="B540" s="300"/>
      <c r="C540" s="16"/>
      <c r="D540" s="171"/>
      <c r="E540" s="171"/>
      <c r="F540" s="15"/>
      <c r="G540" s="159"/>
      <c r="H540" s="159"/>
      <c r="K540" s="9"/>
    </row>
    <row r="541" spans="1:11" s="10" customFormat="1" x14ac:dyDescent="0.2">
      <c r="A541" s="300"/>
      <c r="B541" s="300"/>
      <c r="C541" s="16"/>
      <c r="D541" s="171"/>
      <c r="E541" s="171"/>
      <c r="F541" s="15"/>
      <c r="G541" s="159"/>
      <c r="H541" s="159"/>
      <c r="K541" s="9"/>
    </row>
    <row r="542" spans="1:11" s="10" customFormat="1" x14ac:dyDescent="0.2">
      <c r="A542" s="300"/>
      <c r="B542" s="300"/>
      <c r="C542" s="16"/>
      <c r="D542" s="171"/>
      <c r="E542" s="171"/>
      <c r="F542" s="15"/>
      <c r="G542" s="159"/>
      <c r="H542" s="159"/>
      <c r="K542" s="9"/>
    </row>
    <row r="543" spans="1:11" s="10" customFormat="1" x14ac:dyDescent="0.2">
      <c r="A543" s="300"/>
      <c r="B543" s="300"/>
      <c r="C543" s="16"/>
      <c r="D543" s="171"/>
      <c r="E543" s="171"/>
      <c r="F543" s="15"/>
      <c r="G543" s="159"/>
      <c r="H543" s="159"/>
      <c r="K543" s="9"/>
    </row>
    <row r="544" spans="1:11" s="10" customFormat="1" x14ac:dyDescent="0.2">
      <c r="A544" s="300"/>
      <c r="B544" s="300"/>
      <c r="C544" s="16"/>
      <c r="D544" s="171"/>
      <c r="E544" s="171"/>
      <c r="F544" s="15"/>
      <c r="G544" s="159"/>
      <c r="H544" s="159"/>
      <c r="K544" s="9"/>
    </row>
    <row r="545" spans="1:11" s="10" customFormat="1" x14ac:dyDescent="0.2">
      <c r="A545" s="300"/>
      <c r="B545" s="300"/>
      <c r="C545" s="16"/>
      <c r="D545" s="171"/>
      <c r="E545" s="171"/>
      <c r="F545" s="15"/>
      <c r="G545" s="159"/>
      <c r="H545" s="159"/>
      <c r="K545" s="9"/>
    </row>
    <row r="546" spans="1:11" s="10" customFormat="1" x14ac:dyDescent="0.2">
      <c r="A546" s="300"/>
      <c r="B546" s="300"/>
      <c r="C546" s="16"/>
      <c r="D546" s="171"/>
      <c r="E546" s="171"/>
      <c r="F546" s="15"/>
      <c r="G546" s="159"/>
      <c r="H546" s="159"/>
      <c r="K546" s="9"/>
    </row>
    <row r="547" spans="1:11" s="10" customFormat="1" x14ac:dyDescent="0.2">
      <c r="A547" s="300"/>
      <c r="B547" s="300"/>
      <c r="C547" s="16"/>
      <c r="D547" s="171"/>
      <c r="E547" s="171"/>
      <c r="F547" s="15"/>
      <c r="G547" s="159"/>
      <c r="H547" s="159"/>
      <c r="K547" s="9"/>
    </row>
    <row r="548" spans="1:11" s="10" customFormat="1" x14ac:dyDescent="0.2">
      <c r="A548" s="300"/>
      <c r="B548" s="300"/>
      <c r="C548" s="16"/>
      <c r="D548" s="171"/>
      <c r="E548" s="171"/>
      <c r="F548" s="15"/>
      <c r="G548" s="159"/>
      <c r="H548" s="159"/>
      <c r="K548" s="9"/>
    </row>
    <row r="549" spans="1:11" s="10" customFormat="1" x14ac:dyDescent="0.2">
      <c r="A549" s="300"/>
      <c r="B549" s="300"/>
      <c r="C549" s="16"/>
      <c r="D549" s="171"/>
      <c r="E549" s="171"/>
      <c r="F549" s="15"/>
      <c r="G549" s="159"/>
      <c r="H549" s="159"/>
      <c r="K549" s="9"/>
    </row>
    <row r="550" spans="1:11" s="10" customFormat="1" x14ac:dyDescent="0.2">
      <c r="A550" s="300"/>
      <c r="B550" s="300"/>
      <c r="C550" s="16"/>
      <c r="D550" s="171"/>
      <c r="E550" s="171"/>
      <c r="F550" s="15"/>
      <c r="G550" s="159"/>
      <c r="H550" s="159"/>
      <c r="K550" s="9"/>
    </row>
    <row r="551" spans="1:11" s="10" customFormat="1" x14ac:dyDescent="0.2">
      <c r="A551" s="300"/>
      <c r="B551" s="300"/>
      <c r="C551" s="16"/>
      <c r="D551" s="171"/>
      <c r="E551" s="171"/>
      <c r="F551" s="15"/>
      <c r="G551" s="159"/>
      <c r="H551" s="159"/>
      <c r="K551" s="9"/>
    </row>
    <row r="552" spans="1:11" s="10" customFormat="1" x14ac:dyDescent="0.2">
      <c r="A552" s="300"/>
      <c r="B552" s="300"/>
      <c r="C552" s="16"/>
      <c r="D552" s="171"/>
      <c r="E552" s="171"/>
      <c r="F552" s="15"/>
      <c r="G552" s="159"/>
      <c r="H552" s="159"/>
      <c r="K552" s="9"/>
    </row>
    <row r="553" spans="1:11" s="10" customFormat="1" x14ac:dyDescent="0.2">
      <c r="A553" s="300"/>
      <c r="B553" s="300"/>
      <c r="C553" s="16"/>
      <c r="D553" s="171"/>
      <c r="E553" s="171"/>
      <c r="F553" s="15"/>
      <c r="G553" s="159"/>
      <c r="H553" s="159"/>
      <c r="K553" s="9"/>
    </row>
    <row r="554" spans="1:11" s="10" customFormat="1" x14ac:dyDescent="0.2">
      <c r="A554" s="300"/>
      <c r="B554" s="300"/>
      <c r="C554" s="16"/>
      <c r="D554" s="171"/>
      <c r="E554" s="171"/>
      <c r="F554" s="15"/>
      <c r="G554" s="159"/>
      <c r="H554" s="159"/>
      <c r="K554" s="9"/>
    </row>
    <row r="555" spans="1:11" s="10" customFormat="1" x14ac:dyDescent="0.2">
      <c r="A555" s="300"/>
      <c r="B555" s="300"/>
      <c r="C555" s="16"/>
      <c r="D555" s="171"/>
      <c r="E555" s="171"/>
      <c r="F555" s="15"/>
      <c r="G555" s="159"/>
      <c r="H555" s="159"/>
      <c r="K555" s="9"/>
    </row>
    <row r="556" spans="1:11" s="10" customFormat="1" x14ac:dyDescent="0.2">
      <c r="A556" s="300"/>
      <c r="B556" s="300"/>
      <c r="C556" s="16"/>
      <c r="D556" s="171"/>
      <c r="E556" s="171"/>
      <c r="F556" s="15"/>
      <c r="G556" s="159"/>
      <c r="H556" s="159"/>
      <c r="K556" s="9"/>
    </row>
    <row r="557" spans="1:11" s="10" customFormat="1" x14ac:dyDescent="0.2">
      <c r="A557" s="300"/>
      <c r="B557" s="300"/>
      <c r="C557" s="16"/>
      <c r="D557" s="171"/>
      <c r="E557" s="171"/>
      <c r="F557" s="15"/>
      <c r="G557" s="159"/>
      <c r="H557" s="159"/>
      <c r="K557" s="9"/>
    </row>
    <row r="558" spans="1:11" s="10" customFormat="1" x14ac:dyDescent="0.2">
      <c r="A558" s="300"/>
      <c r="B558" s="300"/>
      <c r="C558" s="16"/>
      <c r="D558" s="171"/>
      <c r="E558" s="171"/>
      <c r="F558" s="15"/>
      <c r="G558" s="159"/>
      <c r="H558" s="159"/>
      <c r="K558" s="9"/>
    </row>
    <row r="559" spans="1:11" s="10" customFormat="1" x14ac:dyDescent="0.2">
      <c r="A559" s="300"/>
      <c r="B559" s="300"/>
      <c r="C559" s="16"/>
      <c r="D559" s="171"/>
      <c r="E559" s="171"/>
      <c r="F559" s="15"/>
      <c r="G559" s="159"/>
      <c r="H559" s="159"/>
      <c r="K559" s="9"/>
    </row>
    <row r="560" spans="1:11" s="10" customFormat="1" x14ac:dyDescent="0.2">
      <c r="A560" s="300"/>
      <c r="B560" s="300"/>
      <c r="C560" s="16"/>
      <c r="D560" s="171"/>
      <c r="E560" s="171"/>
      <c r="F560" s="15"/>
      <c r="G560" s="159"/>
      <c r="H560" s="159"/>
      <c r="K560" s="9"/>
    </row>
    <row r="561" spans="1:11" s="10" customFormat="1" x14ac:dyDescent="0.2">
      <c r="A561" s="300"/>
      <c r="B561" s="300"/>
      <c r="C561" s="16"/>
      <c r="D561" s="171"/>
      <c r="E561" s="171"/>
      <c r="F561" s="15"/>
      <c r="G561" s="159"/>
      <c r="H561" s="159"/>
      <c r="K561" s="9"/>
    </row>
    <row r="562" spans="1:11" s="10" customFormat="1" x14ac:dyDescent="0.2">
      <c r="A562" s="300"/>
      <c r="B562" s="300"/>
      <c r="C562" s="16"/>
      <c r="D562" s="171"/>
      <c r="E562" s="171"/>
      <c r="F562" s="15"/>
      <c r="G562" s="159"/>
      <c r="H562" s="159"/>
      <c r="K562" s="9"/>
    </row>
    <row r="563" spans="1:11" s="10" customFormat="1" x14ac:dyDescent="0.2">
      <c r="A563" s="300"/>
      <c r="B563" s="300"/>
      <c r="C563" s="16"/>
      <c r="D563" s="171"/>
      <c r="E563" s="171"/>
      <c r="F563" s="15"/>
      <c r="G563" s="159"/>
      <c r="H563" s="159"/>
      <c r="K563" s="9"/>
    </row>
    <row r="564" spans="1:11" s="10" customFormat="1" x14ac:dyDescent="0.2">
      <c r="A564" s="300"/>
      <c r="B564" s="300"/>
      <c r="C564" s="16"/>
      <c r="D564" s="171"/>
      <c r="E564" s="171"/>
      <c r="F564" s="15"/>
      <c r="G564" s="159"/>
      <c r="H564" s="159"/>
      <c r="K564" s="9"/>
    </row>
    <row r="565" spans="1:11" s="10" customFormat="1" x14ac:dyDescent="0.2">
      <c r="A565" s="300"/>
      <c r="B565" s="300"/>
      <c r="C565" s="16"/>
      <c r="D565" s="171"/>
      <c r="E565" s="171"/>
      <c r="F565" s="15"/>
      <c r="G565" s="159"/>
      <c r="H565" s="159"/>
      <c r="K565" s="9"/>
    </row>
    <row r="566" spans="1:11" s="10" customFormat="1" x14ac:dyDescent="0.2">
      <c r="A566" s="300"/>
      <c r="B566" s="300"/>
      <c r="C566" s="16"/>
      <c r="D566" s="171"/>
      <c r="E566" s="171"/>
      <c r="F566" s="15"/>
      <c r="G566" s="159"/>
      <c r="H566" s="159"/>
      <c r="K566" s="9"/>
    </row>
    <row r="567" spans="1:11" s="10" customFormat="1" x14ac:dyDescent="0.2">
      <c r="A567" s="300"/>
      <c r="B567" s="300"/>
      <c r="C567" s="16"/>
      <c r="D567" s="171"/>
      <c r="E567" s="171"/>
      <c r="F567" s="15"/>
      <c r="G567" s="159"/>
      <c r="H567" s="159"/>
      <c r="K567" s="9"/>
    </row>
    <row r="568" spans="1:11" s="10" customFormat="1" x14ac:dyDescent="0.2">
      <c r="A568" s="300"/>
      <c r="B568" s="300"/>
      <c r="C568" s="16"/>
      <c r="D568" s="171"/>
      <c r="E568" s="171"/>
      <c r="F568" s="15"/>
      <c r="G568" s="159"/>
      <c r="H568" s="159"/>
      <c r="K568" s="9"/>
    </row>
    <row r="569" spans="1:11" s="10" customFormat="1" x14ac:dyDescent="0.2">
      <c r="A569" s="300"/>
      <c r="B569" s="300"/>
      <c r="C569" s="16"/>
      <c r="D569" s="171"/>
      <c r="E569" s="171"/>
      <c r="F569" s="15"/>
      <c r="G569" s="159"/>
      <c r="H569" s="159"/>
      <c r="K569" s="9"/>
    </row>
    <row r="570" spans="1:11" s="10" customFormat="1" x14ac:dyDescent="0.2">
      <c r="A570" s="300"/>
      <c r="B570" s="300"/>
      <c r="C570" s="16"/>
      <c r="D570" s="171"/>
      <c r="E570" s="171"/>
      <c r="F570" s="15"/>
      <c r="G570" s="159"/>
      <c r="H570" s="159"/>
      <c r="K570" s="9"/>
    </row>
    <row r="571" spans="1:11" s="10" customFormat="1" x14ac:dyDescent="0.2">
      <c r="A571" s="300"/>
      <c r="B571" s="300"/>
      <c r="C571" s="16"/>
      <c r="D571" s="171"/>
      <c r="E571" s="171"/>
      <c r="F571" s="15"/>
      <c r="G571" s="159"/>
      <c r="H571" s="159"/>
      <c r="K571" s="9"/>
    </row>
    <row r="572" spans="1:11" s="10" customFormat="1" x14ac:dyDescent="0.2">
      <c r="A572" s="300"/>
      <c r="B572" s="300"/>
      <c r="C572" s="16"/>
      <c r="D572" s="171"/>
      <c r="E572" s="171"/>
      <c r="F572" s="15"/>
      <c r="G572" s="159"/>
      <c r="H572" s="159"/>
      <c r="K572" s="9"/>
    </row>
    <row r="573" spans="1:11" s="10" customFormat="1" x14ac:dyDescent="0.2">
      <c r="A573" s="300"/>
      <c r="B573" s="300"/>
      <c r="C573" s="16"/>
      <c r="D573" s="171"/>
      <c r="E573" s="171"/>
      <c r="F573" s="15"/>
      <c r="G573" s="159"/>
      <c r="H573" s="159"/>
      <c r="K573" s="9"/>
    </row>
    <row r="574" spans="1:11" s="10" customFormat="1" x14ac:dyDescent="0.2">
      <c r="A574" s="300"/>
      <c r="B574" s="300"/>
      <c r="C574" s="16"/>
      <c r="D574" s="171"/>
      <c r="E574" s="171"/>
      <c r="F574" s="15"/>
      <c r="G574" s="159"/>
      <c r="H574" s="159"/>
      <c r="K574" s="9"/>
    </row>
    <row r="575" spans="1:11" s="10" customFormat="1" x14ac:dyDescent="0.2">
      <c r="A575" s="300"/>
      <c r="B575" s="300"/>
      <c r="C575" s="16"/>
      <c r="D575" s="171"/>
      <c r="E575" s="171"/>
      <c r="F575" s="15"/>
      <c r="G575" s="159"/>
      <c r="H575" s="159"/>
      <c r="K575" s="9"/>
    </row>
    <row r="576" spans="1:11" s="10" customFormat="1" x14ac:dyDescent="0.2">
      <c r="A576" s="300"/>
      <c r="B576" s="300"/>
      <c r="C576" s="16"/>
      <c r="D576" s="171"/>
      <c r="E576" s="171"/>
      <c r="F576" s="15"/>
      <c r="G576" s="159"/>
      <c r="H576" s="159"/>
      <c r="K576" s="9"/>
    </row>
    <row r="577" spans="1:11" s="10" customFormat="1" x14ac:dyDescent="0.2">
      <c r="A577" s="300"/>
      <c r="B577" s="300"/>
      <c r="C577" s="16"/>
      <c r="D577" s="171"/>
      <c r="E577" s="171"/>
      <c r="F577" s="15"/>
      <c r="G577" s="159"/>
      <c r="H577" s="159"/>
      <c r="K577" s="9"/>
    </row>
    <row r="578" spans="1:11" s="10" customFormat="1" x14ac:dyDescent="0.2">
      <c r="A578" s="300"/>
      <c r="B578" s="300"/>
      <c r="C578" s="16"/>
      <c r="D578" s="171"/>
      <c r="E578" s="171"/>
      <c r="F578" s="15"/>
      <c r="G578" s="159"/>
      <c r="H578" s="159"/>
      <c r="K578" s="9"/>
    </row>
    <row r="579" spans="1:11" s="10" customFormat="1" x14ac:dyDescent="0.2">
      <c r="A579" s="300"/>
      <c r="B579" s="300"/>
      <c r="C579" s="16"/>
      <c r="D579" s="171"/>
      <c r="E579" s="171"/>
      <c r="F579" s="15"/>
      <c r="G579" s="159"/>
      <c r="H579" s="159"/>
      <c r="K579" s="9"/>
    </row>
    <row r="580" spans="1:11" s="10" customFormat="1" x14ac:dyDescent="0.2">
      <c r="A580" s="300"/>
      <c r="B580" s="300"/>
      <c r="C580" s="16"/>
      <c r="D580" s="171"/>
      <c r="E580" s="171"/>
      <c r="F580" s="15"/>
      <c r="G580" s="159"/>
      <c r="H580" s="159"/>
      <c r="K580" s="9"/>
    </row>
    <row r="581" spans="1:11" s="10" customFormat="1" x14ac:dyDescent="0.2">
      <c r="A581" s="300"/>
      <c r="B581" s="300"/>
      <c r="C581" s="16"/>
      <c r="D581" s="171"/>
      <c r="E581" s="171"/>
      <c r="F581" s="15"/>
      <c r="G581" s="159"/>
      <c r="H581" s="159"/>
      <c r="K581" s="9"/>
    </row>
    <row r="582" spans="1:11" s="10" customFormat="1" x14ac:dyDescent="0.2">
      <c r="A582" s="300"/>
      <c r="B582" s="300"/>
      <c r="C582" s="16"/>
      <c r="D582" s="171"/>
      <c r="E582" s="171"/>
      <c r="F582" s="15"/>
      <c r="G582" s="159"/>
      <c r="H582" s="159"/>
      <c r="K582" s="9"/>
    </row>
    <row r="583" spans="1:11" s="10" customFormat="1" x14ac:dyDescent="0.2">
      <c r="A583" s="300"/>
      <c r="B583" s="300"/>
      <c r="C583" s="16"/>
      <c r="D583" s="171"/>
      <c r="E583" s="171"/>
      <c r="F583" s="15"/>
      <c r="G583" s="159"/>
      <c r="H583" s="159"/>
      <c r="K583" s="9"/>
    </row>
    <row r="584" spans="1:11" s="10" customFormat="1" x14ac:dyDescent="0.2">
      <c r="A584" s="300"/>
      <c r="B584" s="300"/>
      <c r="C584" s="16"/>
      <c r="D584" s="171"/>
      <c r="E584" s="171"/>
      <c r="F584" s="15"/>
      <c r="G584" s="159"/>
      <c r="H584" s="159"/>
      <c r="K584" s="9"/>
    </row>
    <row r="585" spans="1:11" s="10" customFormat="1" x14ac:dyDescent="0.2">
      <c r="A585" s="300"/>
      <c r="B585" s="300"/>
      <c r="C585" s="16"/>
      <c r="D585" s="171"/>
      <c r="E585" s="171"/>
      <c r="F585" s="15"/>
      <c r="G585" s="159"/>
      <c r="H585" s="159"/>
      <c r="K585" s="9"/>
    </row>
    <row r="586" spans="1:11" s="10" customFormat="1" x14ac:dyDescent="0.2">
      <c r="A586" s="300"/>
      <c r="B586" s="300"/>
      <c r="C586" s="16"/>
      <c r="D586" s="171"/>
      <c r="E586" s="171"/>
      <c r="F586" s="15"/>
      <c r="G586" s="159"/>
      <c r="H586" s="159"/>
      <c r="K586" s="9"/>
    </row>
    <row r="587" spans="1:11" s="10" customFormat="1" x14ac:dyDescent="0.2">
      <c r="A587" s="300"/>
      <c r="B587" s="300"/>
      <c r="C587" s="16"/>
      <c r="D587" s="171"/>
      <c r="E587" s="171"/>
      <c r="F587" s="15"/>
      <c r="G587" s="159"/>
      <c r="H587" s="159"/>
      <c r="K587" s="9"/>
    </row>
    <row r="588" spans="1:11" s="10" customFormat="1" x14ac:dyDescent="0.2">
      <c r="A588" s="300"/>
      <c r="B588" s="300"/>
      <c r="C588" s="16"/>
      <c r="D588" s="171"/>
      <c r="E588" s="171"/>
      <c r="F588" s="15"/>
      <c r="G588" s="159"/>
      <c r="H588" s="159"/>
      <c r="K588" s="9"/>
    </row>
    <row r="589" spans="1:11" s="10" customFormat="1" x14ac:dyDescent="0.2">
      <c r="A589" s="300"/>
      <c r="B589" s="300"/>
      <c r="C589" s="16"/>
      <c r="D589" s="171"/>
      <c r="E589" s="171"/>
      <c r="F589" s="15"/>
      <c r="G589" s="159"/>
      <c r="H589" s="159"/>
      <c r="K589" s="9"/>
    </row>
    <row r="590" spans="1:11" s="10" customFormat="1" x14ac:dyDescent="0.2">
      <c r="A590" s="300"/>
      <c r="B590" s="300"/>
      <c r="C590" s="16"/>
      <c r="D590" s="171"/>
      <c r="E590" s="171"/>
      <c r="F590" s="15"/>
      <c r="G590" s="159"/>
      <c r="H590" s="159"/>
      <c r="K590" s="9"/>
    </row>
    <row r="591" spans="1:11" s="10" customFormat="1" x14ac:dyDescent="0.2">
      <c r="A591" s="300"/>
      <c r="B591" s="300"/>
      <c r="C591" s="16"/>
      <c r="D591" s="171"/>
      <c r="E591" s="171"/>
      <c r="F591" s="15"/>
      <c r="G591" s="159"/>
      <c r="H591" s="159"/>
      <c r="K591" s="9"/>
    </row>
    <row r="592" spans="1:11" s="10" customFormat="1" x14ac:dyDescent="0.2">
      <c r="A592" s="300"/>
      <c r="B592" s="300"/>
      <c r="C592" s="16"/>
      <c r="D592" s="171"/>
      <c r="E592" s="171"/>
      <c r="F592" s="15"/>
      <c r="G592" s="159"/>
      <c r="H592" s="159"/>
      <c r="K592" s="9"/>
    </row>
    <row r="593" spans="1:11" s="10" customFormat="1" x14ac:dyDescent="0.2">
      <c r="A593" s="300"/>
      <c r="B593" s="300"/>
      <c r="C593" s="16"/>
      <c r="D593" s="171"/>
      <c r="E593" s="171"/>
      <c r="F593" s="15"/>
      <c r="G593" s="159"/>
      <c r="H593" s="159"/>
      <c r="K593" s="9"/>
    </row>
    <row r="594" spans="1:11" s="10" customFormat="1" x14ac:dyDescent="0.2">
      <c r="A594" s="300"/>
      <c r="B594" s="300"/>
      <c r="C594" s="16"/>
      <c r="D594" s="171"/>
      <c r="E594" s="171"/>
      <c r="F594" s="15"/>
      <c r="G594" s="159"/>
      <c r="H594" s="159"/>
      <c r="K594" s="9"/>
    </row>
    <row r="595" spans="1:11" s="10" customFormat="1" x14ac:dyDescent="0.2">
      <c r="A595" s="300"/>
      <c r="B595" s="300"/>
      <c r="C595" s="16"/>
      <c r="D595" s="171"/>
      <c r="E595" s="171"/>
      <c r="F595" s="15"/>
      <c r="G595" s="159"/>
      <c r="H595" s="159"/>
      <c r="K595" s="9"/>
    </row>
    <row r="596" spans="1:11" s="10" customFormat="1" x14ac:dyDescent="0.2">
      <c r="A596" s="300"/>
      <c r="B596" s="300"/>
      <c r="C596" s="16"/>
      <c r="D596" s="171"/>
      <c r="E596" s="171"/>
      <c r="F596" s="15"/>
      <c r="G596" s="159"/>
      <c r="H596" s="159"/>
      <c r="K596" s="9"/>
    </row>
    <row r="597" spans="1:11" s="10" customFormat="1" x14ac:dyDescent="0.2">
      <c r="A597" s="300"/>
      <c r="B597" s="300"/>
      <c r="C597" s="16"/>
      <c r="D597" s="171"/>
      <c r="E597" s="171"/>
      <c r="F597" s="15"/>
      <c r="G597" s="159"/>
      <c r="H597" s="159"/>
      <c r="K597" s="9"/>
    </row>
    <row r="598" spans="1:11" s="10" customFormat="1" x14ac:dyDescent="0.2">
      <c r="A598" s="300"/>
      <c r="B598" s="300"/>
      <c r="C598" s="16"/>
      <c r="D598" s="171"/>
      <c r="E598" s="171"/>
      <c r="F598" s="15"/>
      <c r="G598" s="159"/>
      <c r="H598" s="159"/>
      <c r="K598" s="9"/>
    </row>
    <row r="599" spans="1:11" s="10" customFormat="1" x14ac:dyDescent="0.2">
      <c r="A599" s="300"/>
      <c r="B599" s="300"/>
      <c r="C599" s="16"/>
      <c r="D599" s="171"/>
      <c r="E599" s="171"/>
      <c r="F599" s="15"/>
      <c r="G599" s="159"/>
      <c r="H599" s="159"/>
      <c r="K599" s="9"/>
    </row>
    <row r="600" spans="1:11" s="10" customFormat="1" x14ac:dyDescent="0.2">
      <c r="A600" s="300"/>
      <c r="B600" s="300"/>
      <c r="C600" s="16"/>
      <c r="D600" s="171"/>
      <c r="E600" s="171"/>
      <c r="F600" s="15"/>
      <c r="G600" s="159"/>
      <c r="H600" s="159"/>
      <c r="K600" s="9"/>
    </row>
    <row r="601" spans="1:11" s="10" customFormat="1" x14ac:dyDescent="0.2">
      <c r="A601" s="300"/>
      <c r="B601" s="300"/>
      <c r="C601" s="16"/>
      <c r="D601" s="171"/>
      <c r="E601" s="171"/>
      <c r="F601" s="15"/>
      <c r="G601" s="159"/>
      <c r="H601" s="159"/>
      <c r="K601" s="9"/>
    </row>
    <row r="602" spans="1:11" s="10" customFormat="1" x14ac:dyDescent="0.2">
      <c r="A602" s="300"/>
      <c r="B602" s="300"/>
      <c r="C602" s="16"/>
      <c r="D602" s="171"/>
      <c r="E602" s="171"/>
      <c r="F602" s="15"/>
      <c r="G602" s="159"/>
      <c r="H602" s="159"/>
      <c r="K602" s="9"/>
    </row>
    <row r="603" spans="1:11" s="10" customFormat="1" x14ac:dyDescent="0.2">
      <c r="A603" s="300"/>
      <c r="B603" s="300"/>
      <c r="C603" s="16"/>
      <c r="D603" s="171"/>
      <c r="E603" s="171"/>
      <c r="F603" s="15"/>
      <c r="G603" s="159"/>
      <c r="H603" s="159"/>
      <c r="K603" s="9"/>
    </row>
    <row r="604" spans="1:11" s="10" customFormat="1" x14ac:dyDescent="0.2">
      <c r="A604" s="300"/>
      <c r="B604" s="300"/>
      <c r="C604" s="16"/>
      <c r="D604" s="171"/>
      <c r="E604" s="171"/>
      <c r="F604" s="15"/>
      <c r="G604" s="159"/>
      <c r="H604" s="159"/>
      <c r="K604" s="9"/>
    </row>
    <row r="605" spans="1:11" s="10" customFormat="1" x14ac:dyDescent="0.2">
      <c r="A605" s="300"/>
      <c r="B605" s="300"/>
      <c r="C605" s="16"/>
      <c r="D605" s="171"/>
      <c r="E605" s="171"/>
      <c r="F605" s="15"/>
      <c r="G605" s="159"/>
      <c r="H605" s="159"/>
      <c r="K605" s="9"/>
    </row>
    <row r="606" spans="1:11" s="10" customFormat="1" x14ac:dyDescent="0.2">
      <c r="A606" s="300"/>
      <c r="B606" s="300"/>
      <c r="C606" s="16"/>
      <c r="D606" s="171"/>
      <c r="E606" s="171"/>
      <c r="F606" s="15"/>
      <c r="G606" s="159"/>
      <c r="H606" s="159"/>
      <c r="K606" s="9"/>
    </row>
    <row r="607" spans="1:11" s="10" customFormat="1" x14ac:dyDescent="0.2">
      <c r="A607" s="300"/>
      <c r="B607" s="300"/>
      <c r="C607" s="16"/>
      <c r="D607" s="171"/>
      <c r="E607" s="171"/>
      <c r="F607" s="15"/>
      <c r="G607" s="159"/>
      <c r="H607" s="159"/>
      <c r="K607" s="9"/>
    </row>
    <row r="608" spans="1:11" s="10" customFormat="1" x14ac:dyDescent="0.2">
      <c r="A608" s="300"/>
      <c r="B608" s="300"/>
      <c r="C608" s="16"/>
      <c r="D608" s="171"/>
      <c r="E608" s="171"/>
      <c r="F608" s="15"/>
      <c r="G608" s="159"/>
      <c r="H608" s="159"/>
      <c r="K608" s="9"/>
    </row>
    <row r="609" spans="1:11" s="10" customFormat="1" x14ac:dyDescent="0.2">
      <c r="A609" s="300"/>
      <c r="B609" s="300"/>
      <c r="C609" s="16"/>
      <c r="D609" s="171"/>
      <c r="E609" s="171"/>
      <c r="F609" s="15"/>
      <c r="G609" s="159"/>
      <c r="H609" s="159"/>
      <c r="K609" s="9"/>
    </row>
    <row r="610" spans="1:11" s="10" customFormat="1" x14ac:dyDescent="0.2">
      <c r="A610" s="300"/>
      <c r="B610" s="300"/>
      <c r="C610" s="16"/>
      <c r="D610" s="171"/>
      <c r="E610" s="171"/>
      <c r="F610" s="15"/>
      <c r="G610" s="159"/>
      <c r="H610" s="159"/>
      <c r="K610" s="9"/>
    </row>
    <row r="611" spans="1:11" s="10" customFormat="1" x14ac:dyDescent="0.2">
      <c r="A611" s="300"/>
      <c r="B611" s="300"/>
      <c r="C611" s="16"/>
      <c r="D611" s="171"/>
      <c r="E611" s="171"/>
      <c r="F611" s="15"/>
      <c r="G611" s="159"/>
      <c r="H611" s="159"/>
      <c r="K611" s="9"/>
    </row>
    <row r="612" spans="1:11" s="10" customFormat="1" x14ac:dyDescent="0.2">
      <c r="A612" s="300"/>
      <c r="B612" s="300"/>
      <c r="C612" s="16"/>
      <c r="D612" s="171"/>
      <c r="E612" s="171"/>
      <c r="F612" s="15"/>
      <c r="G612" s="159"/>
      <c r="H612" s="159"/>
      <c r="K612" s="9"/>
    </row>
    <row r="613" spans="1:11" s="10" customFormat="1" x14ac:dyDescent="0.2">
      <c r="A613" s="300"/>
      <c r="B613" s="300"/>
      <c r="C613" s="16"/>
      <c r="D613" s="171"/>
      <c r="E613" s="171"/>
      <c r="F613" s="15"/>
      <c r="G613" s="159"/>
      <c r="H613" s="159"/>
      <c r="K613" s="9"/>
    </row>
    <row r="614" spans="1:11" s="10" customFormat="1" x14ac:dyDescent="0.2">
      <c r="A614" s="300"/>
      <c r="B614" s="300"/>
      <c r="C614" s="16"/>
      <c r="D614" s="171"/>
      <c r="E614" s="171"/>
      <c r="F614" s="15"/>
      <c r="G614" s="159"/>
      <c r="H614" s="159"/>
      <c r="K614" s="9"/>
    </row>
    <row r="615" spans="1:11" s="10" customFormat="1" x14ac:dyDescent="0.2">
      <c r="A615" s="300"/>
      <c r="B615" s="300"/>
      <c r="C615" s="16"/>
      <c r="D615" s="171"/>
      <c r="E615" s="171"/>
      <c r="F615" s="15"/>
      <c r="G615" s="159"/>
      <c r="H615" s="159"/>
      <c r="K615" s="9"/>
    </row>
    <row r="616" spans="1:11" s="10" customFormat="1" x14ac:dyDescent="0.2">
      <c r="A616" s="300"/>
      <c r="B616" s="300"/>
      <c r="C616" s="16"/>
      <c r="D616" s="171"/>
      <c r="E616" s="171"/>
      <c r="F616" s="15"/>
      <c r="G616" s="159"/>
      <c r="H616" s="159"/>
      <c r="K616" s="9"/>
    </row>
    <row r="617" spans="1:11" s="10" customFormat="1" x14ac:dyDescent="0.2">
      <c r="A617" s="300"/>
      <c r="B617" s="300"/>
      <c r="C617" s="16"/>
      <c r="D617" s="171"/>
      <c r="E617" s="171"/>
      <c r="F617" s="15"/>
      <c r="G617" s="159"/>
      <c r="H617" s="159"/>
      <c r="K617" s="9"/>
    </row>
    <row r="618" spans="1:11" s="10" customFormat="1" x14ac:dyDescent="0.2">
      <c r="A618" s="300"/>
      <c r="B618" s="300"/>
      <c r="C618" s="16"/>
      <c r="D618" s="171"/>
      <c r="E618" s="171"/>
      <c r="F618" s="15"/>
      <c r="G618" s="159"/>
      <c r="H618" s="159"/>
      <c r="K618" s="9"/>
    </row>
    <row r="619" spans="1:11" s="10" customFormat="1" x14ac:dyDescent="0.2">
      <c r="A619" s="300"/>
      <c r="B619" s="300"/>
      <c r="C619" s="16"/>
      <c r="D619" s="171"/>
      <c r="E619" s="171"/>
      <c r="F619" s="15"/>
      <c r="G619" s="159"/>
      <c r="H619" s="159"/>
      <c r="K619" s="9"/>
    </row>
    <row r="620" spans="1:11" s="10" customFormat="1" x14ac:dyDescent="0.2">
      <c r="A620" s="300"/>
      <c r="B620" s="300"/>
      <c r="C620" s="16"/>
      <c r="D620" s="171"/>
      <c r="E620" s="171"/>
      <c r="F620" s="15"/>
      <c r="G620" s="159"/>
      <c r="H620" s="159"/>
      <c r="K620" s="9"/>
    </row>
    <row r="621" spans="1:11" s="10" customFormat="1" x14ac:dyDescent="0.2">
      <c r="A621" s="300"/>
      <c r="B621" s="300"/>
      <c r="C621" s="16"/>
      <c r="D621" s="171"/>
      <c r="E621" s="171"/>
      <c r="F621" s="15"/>
      <c r="G621" s="159"/>
      <c r="H621" s="159"/>
      <c r="K621" s="9"/>
    </row>
    <row r="622" spans="1:11" s="10" customFormat="1" x14ac:dyDescent="0.2">
      <c r="A622" s="300"/>
      <c r="B622" s="300"/>
      <c r="C622" s="16"/>
      <c r="D622" s="171"/>
      <c r="E622" s="171"/>
      <c r="F622" s="15"/>
      <c r="G622" s="159"/>
      <c r="H622" s="159"/>
      <c r="K622" s="9"/>
    </row>
    <row r="623" spans="1:11" s="10" customFormat="1" x14ac:dyDescent="0.2">
      <c r="A623" s="300"/>
      <c r="B623" s="300"/>
      <c r="C623" s="16"/>
      <c r="D623" s="171"/>
      <c r="E623" s="171"/>
      <c r="F623" s="15"/>
      <c r="G623" s="159"/>
      <c r="H623" s="159"/>
      <c r="K623" s="9"/>
    </row>
    <row r="624" spans="1:11" s="10" customFormat="1" x14ac:dyDescent="0.2">
      <c r="A624" s="300"/>
      <c r="B624" s="300"/>
      <c r="C624" s="16"/>
      <c r="D624" s="171"/>
      <c r="E624" s="171"/>
      <c r="F624" s="15"/>
      <c r="G624" s="159"/>
      <c r="H624" s="159"/>
      <c r="K624" s="9"/>
    </row>
    <row r="625" spans="1:11" s="10" customFormat="1" x14ac:dyDescent="0.2">
      <c r="A625" s="300"/>
      <c r="B625" s="300"/>
      <c r="C625" s="16"/>
      <c r="D625" s="171"/>
      <c r="E625" s="171"/>
      <c r="F625" s="15"/>
      <c r="G625" s="159"/>
      <c r="H625" s="159"/>
      <c r="K625" s="9"/>
    </row>
    <row r="626" spans="1:11" s="10" customFormat="1" x14ac:dyDescent="0.2">
      <c r="A626" s="300"/>
      <c r="B626" s="300"/>
      <c r="C626" s="16"/>
      <c r="D626" s="171"/>
      <c r="E626" s="171"/>
      <c r="F626" s="15"/>
      <c r="G626" s="159"/>
      <c r="H626" s="159"/>
      <c r="K626" s="9"/>
    </row>
    <row r="627" spans="1:11" s="10" customFormat="1" x14ac:dyDescent="0.2">
      <c r="A627" s="300"/>
      <c r="B627" s="300"/>
      <c r="C627" s="16"/>
      <c r="D627" s="171"/>
      <c r="E627" s="171"/>
      <c r="F627" s="15"/>
      <c r="G627" s="159"/>
      <c r="H627" s="159"/>
      <c r="K627" s="9"/>
    </row>
    <row r="628" spans="1:11" s="10" customFormat="1" x14ac:dyDescent="0.2">
      <c r="A628" s="300"/>
      <c r="B628" s="300"/>
      <c r="C628" s="16"/>
      <c r="D628" s="171"/>
      <c r="E628" s="171"/>
      <c r="F628" s="15"/>
      <c r="G628" s="159"/>
      <c r="H628" s="159"/>
      <c r="K628" s="9"/>
    </row>
    <row r="629" spans="1:11" s="10" customFormat="1" x14ac:dyDescent="0.2">
      <c r="A629" s="300"/>
      <c r="B629" s="300"/>
      <c r="C629" s="16"/>
      <c r="D629" s="171"/>
      <c r="E629" s="171"/>
      <c r="F629" s="15"/>
      <c r="G629" s="159"/>
      <c r="H629" s="159"/>
      <c r="K629" s="9"/>
    </row>
    <row r="630" spans="1:11" s="10" customFormat="1" x14ac:dyDescent="0.2">
      <c r="A630" s="300"/>
      <c r="B630" s="300"/>
      <c r="C630" s="16"/>
      <c r="D630" s="171"/>
      <c r="E630" s="171"/>
      <c r="F630" s="15"/>
      <c r="G630" s="159"/>
      <c r="H630" s="159"/>
      <c r="K630" s="9"/>
    </row>
    <row r="631" spans="1:11" s="10" customFormat="1" x14ac:dyDescent="0.2">
      <c r="A631" s="300"/>
      <c r="B631" s="300"/>
      <c r="C631" s="16"/>
      <c r="D631" s="171"/>
      <c r="E631" s="171"/>
      <c r="F631" s="15"/>
      <c r="G631" s="159"/>
      <c r="H631" s="159"/>
      <c r="K631" s="9"/>
    </row>
    <row r="632" spans="1:11" s="10" customFormat="1" x14ac:dyDescent="0.2">
      <c r="A632" s="300"/>
      <c r="B632" s="300"/>
      <c r="C632" s="16"/>
      <c r="D632" s="171"/>
      <c r="E632" s="171"/>
      <c r="F632" s="15"/>
      <c r="G632" s="159"/>
      <c r="H632" s="159"/>
      <c r="K632" s="9"/>
    </row>
    <row r="633" spans="1:11" s="10" customFormat="1" x14ac:dyDescent="0.2">
      <c r="A633" s="300"/>
      <c r="B633" s="300"/>
      <c r="C633" s="16"/>
      <c r="D633" s="171"/>
      <c r="E633" s="171"/>
      <c r="F633" s="15"/>
      <c r="G633" s="159"/>
      <c r="H633" s="159"/>
      <c r="K633" s="9"/>
    </row>
    <row r="634" spans="1:11" s="10" customFormat="1" x14ac:dyDescent="0.2">
      <c r="A634" s="300"/>
      <c r="B634" s="300"/>
      <c r="C634" s="16"/>
      <c r="D634" s="171"/>
      <c r="E634" s="171"/>
      <c r="F634" s="15"/>
      <c r="G634" s="159"/>
      <c r="H634" s="159"/>
      <c r="K634" s="9"/>
    </row>
    <row r="635" spans="1:11" s="10" customFormat="1" x14ac:dyDescent="0.2">
      <c r="A635" s="300"/>
      <c r="B635" s="300"/>
      <c r="C635" s="16"/>
      <c r="D635" s="171"/>
      <c r="E635" s="171"/>
      <c r="F635" s="15"/>
      <c r="G635" s="159"/>
      <c r="H635" s="159"/>
      <c r="K635" s="9"/>
    </row>
    <row r="636" spans="1:11" s="10" customFormat="1" x14ac:dyDescent="0.2">
      <c r="A636" s="300"/>
      <c r="B636" s="300"/>
      <c r="C636" s="16"/>
      <c r="D636" s="171"/>
      <c r="E636" s="171"/>
      <c r="F636" s="15"/>
      <c r="G636" s="159"/>
      <c r="H636" s="159"/>
      <c r="K636" s="9"/>
    </row>
    <row r="637" spans="1:11" s="10" customFormat="1" x14ac:dyDescent="0.2">
      <c r="A637" s="300"/>
      <c r="B637" s="300"/>
      <c r="C637" s="16"/>
      <c r="D637" s="171"/>
      <c r="E637" s="171"/>
      <c r="F637" s="15"/>
      <c r="G637" s="159"/>
      <c r="H637" s="159"/>
      <c r="K637" s="9"/>
    </row>
    <row r="638" spans="1:11" s="10" customFormat="1" x14ac:dyDescent="0.2">
      <c r="A638" s="300"/>
      <c r="B638" s="300"/>
      <c r="C638" s="16"/>
      <c r="D638" s="171"/>
      <c r="E638" s="171"/>
      <c r="F638" s="15"/>
      <c r="G638" s="159"/>
      <c r="H638" s="159"/>
      <c r="K638" s="9"/>
    </row>
    <row r="639" spans="1:11" s="10" customFormat="1" x14ac:dyDescent="0.2">
      <c r="A639" s="300"/>
      <c r="B639" s="300"/>
      <c r="C639" s="16"/>
      <c r="D639" s="171"/>
      <c r="E639" s="171"/>
      <c r="F639" s="15"/>
      <c r="G639" s="159"/>
      <c r="H639" s="159"/>
      <c r="K639" s="9"/>
    </row>
    <row r="640" spans="1:11" s="10" customFormat="1" x14ac:dyDescent="0.2">
      <c r="A640" s="300"/>
      <c r="B640" s="300"/>
      <c r="C640" s="16"/>
      <c r="D640" s="171"/>
      <c r="E640" s="171"/>
      <c r="F640" s="15"/>
      <c r="G640" s="159"/>
      <c r="H640" s="159"/>
      <c r="K640" s="9"/>
    </row>
    <row r="641" spans="1:11" s="10" customFormat="1" x14ac:dyDescent="0.2">
      <c r="A641" s="300"/>
      <c r="B641" s="300"/>
      <c r="C641" s="16"/>
      <c r="D641" s="171"/>
      <c r="E641" s="171"/>
      <c r="F641" s="15"/>
      <c r="G641" s="159"/>
      <c r="H641" s="159"/>
      <c r="K641" s="9"/>
    </row>
    <row r="642" spans="1:11" s="10" customFormat="1" x14ac:dyDescent="0.2">
      <c r="A642" s="300"/>
      <c r="B642" s="300"/>
      <c r="C642" s="16"/>
      <c r="D642" s="171"/>
      <c r="E642" s="171"/>
      <c r="F642" s="15"/>
      <c r="G642" s="159"/>
      <c r="H642" s="159"/>
      <c r="K642" s="9"/>
    </row>
    <row r="643" spans="1:11" s="10" customFormat="1" x14ac:dyDescent="0.2">
      <c r="A643" s="300"/>
      <c r="B643" s="300"/>
      <c r="C643" s="16"/>
      <c r="D643" s="171"/>
      <c r="E643" s="171"/>
      <c r="F643" s="15"/>
      <c r="G643" s="159"/>
      <c r="H643" s="159"/>
      <c r="K643" s="9"/>
    </row>
    <row r="644" spans="1:11" s="10" customFormat="1" x14ac:dyDescent="0.2">
      <c r="A644" s="300"/>
      <c r="B644" s="300"/>
      <c r="C644" s="16"/>
      <c r="D644" s="171"/>
      <c r="E644" s="171"/>
      <c r="F644" s="15"/>
      <c r="G644" s="159"/>
      <c r="H644" s="159"/>
      <c r="K644" s="9"/>
    </row>
    <row r="645" spans="1:11" s="10" customFormat="1" x14ac:dyDescent="0.2">
      <c r="A645" s="300"/>
      <c r="B645" s="300"/>
      <c r="C645" s="16"/>
      <c r="D645" s="171"/>
      <c r="E645" s="171"/>
      <c r="F645" s="15"/>
      <c r="G645" s="159"/>
      <c r="H645" s="159"/>
      <c r="K645" s="9"/>
    </row>
    <row r="646" spans="1:11" s="10" customFormat="1" x14ac:dyDescent="0.2">
      <c r="A646" s="300"/>
      <c r="B646" s="300"/>
      <c r="C646" s="16"/>
      <c r="D646" s="171"/>
      <c r="E646" s="171"/>
      <c r="F646" s="15"/>
      <c r="G646" s="159"/>
      <c r="H646" s="159"/>
      <c r="K646" s="9"/>
    </row>
    <row r="647" spans="1:11" s="10" customFormat="1" x14ac:dyDescent="0.2">
      <c r="A647" s="300"/>
      <c r="B647" s="300"/>
      <c r="C647" s="16"/>
      <c r="D647" s="171"/>
      <c r="E647" s="171"/>
      <c r="F647" s="15"/>
      <c r="G647" s="159"/>
      <c r="H647" s="159"/>
      <c r="K647" s="9"/>
    </row>
    <row r="648" spans="1:11" s="10" customFormat="1" x14ac:dyDescent="0.2">
      <c r="A648" s="300"/>
      <c r="B648" s="300"/>
      <c r="C648" s="16"/>
      <c r="D648" s="171"/>
      <c r="E648" s="171"/>
      <c r="F648" s="15"/>
      <c r="G648" s="159"/>
      <c r="H648" s="159"/>
      <c r="K648" s="9"/>
    </row>
    <row r="649" spans="1:11" s="10" customFormat="1" x14ac:dyDescent="0.2">
      <c r="A649" s="300"/>
      <c r="B649" s="300"/>
      <c r="C649" s="16"/>
      <c r="D649" s="171"/>
      <c r="E649" s="171"/>
      <c r="F649" s="15"/>
      <c r="G649" s="159"/>
      <c r="H649" s="159"/>
      <c r="K649" s="9"/>
    </row>
    <row r="650" spans="1:11" s="10" customFormat="1" x14ac:dyDescent="0.2">
      <c r="A650" s="300"/>
      <c r="B650" s="300"/>
      <c r="C650" s="16"/>
      <c r="D650" s="171"/>
      <c r="E650" s="171"/>
      <c r="F650" s="15"/>
      <c r="G650" s="159"/>
      <c r="H650" s="159"/>
      <c r="K650" s="9"/>
    </row>
    <row r="651" spans="1:11" s="10" customFormat="1" x14ac:dyDescent="0.2">
      <c r="A651" s="300"/>
      <c r="B651" s="300"/>
      <c r="C651" s="16"/>
      <c r="D651" s="171"/>
      <c r="E651" s="171"/>
      <c r="F651" s="15"/>
      <c r="G651" s="159"/>
      <c r="H651" s="159"/>
      <c r="K651" s="9"/>
    </row>
    <row r="652" spans="1:11" s="10" customFormat="1" x14ac:dyDescent="0.2">
      <c r="A652" s="300"/>
      <c r="B652" s="300"/>
      <c r="C652" s="16"/>
      <c r="D652" s="171"/>
      <c r="E652" s="171"/>
      <c r="F652" s="15"/>
      <c r="G652" s="159"/>
      <c r="H652" s="159"/>
      <c r="K652" s="9"/>
    </row>
    <row r="653" spans="1:11" s="10" customFormat="1" x14ac:dyDescent="0.2">
      <c r="A653" s="300"/>
      <c r="B653" s="300"/>
      <c r="C653" s="16"/>
      <c r="D653" s="171"/>
      <c r="E653" s="171"/>
      <c r="F653" s="15"/>
      <c r="G653" s="159"/>
      <c r="H653" s="159"/>
      <c r="K653" s="9"/>
    </row>
    <row r="654" spans="1:11" s="10" customFormat="1" x14ac:dyDescent="0.2">
      <c r="A654" s="300"/>
      <c r="B654" s="300"/>
      <c r="C654" s="16"/>
      <c r="D654" s="171"/>
      <c r="E654" s="171"/>
      <c r="F654" s="15"/>
      <c r="G654" s="159"/>
      <c r="H654" s="159"/>
      <c r="K654" s="9"/>
    </row>
    <row r="655" spans="1:11" s="10" customFormat="1" x14ac:dyDescent="0.2">
      <c r="A655" s="300"/>
      <c r="B655" s="300"/>
      <c r="C655" s="16"/>
      <c r="D655" s="171"/>
      <c r="E655" s="171"/>
      <c r="F655" s="15"/>
      <c r="G655" s="159"/>
      <c r="H655" s="159"/>
      <c r="K655" s="9"/>
    </row>
    <row r="656" spans="1:11" s="10" customFormat="1" x14ac:dyDescent="0.2">
      <c r="A656" s="300"/>
      <c r="B656" s="300"/>
      <c r="C656" s="16"/>
      <c r="D656" s="171"/>
      <c r="E656" s="171"/>
      <c r="F656" s="15"/>
      <c r="G656" s="159"/>
      <c r="H656" s="159"/>
      <c r="K656" s="9"/>
    </row>
    <row r="657" spans="1:11" s="10" customFormat="1" x14ac:dyDescent="0.2">
      <c r="A657" s="300"/>
      <c r="B657" s="300"/>
      <c r="C657" s="16"/>
      <c r="D657" s="171"/>
      <c r="E657" s="171"/>
      <c r="F657" s="15"/>
      <c r="G657" s="159"/>
      <c r="H657" s="159"/>
      <c r="K657" s="9"/>
    </row>
    <row r="658" spans="1:11" s="10" customFormat="1" x14ac:dyDescent="0.2">
      <c r="A658" s="300"/>
      <c r="B658" s="300"/>
      <c r="C658" s="16"/>
      <c r="D658" s="171"/>
      <c r="E658" s="171"/>
      <c r="F658" s="15"/>
      <c r="G658" s="159"/>
      <c r="H658" s="159"/>
      <c r="K658" s="9"/>
    </row>
    <row r="659" spans="1:11" s="10" customFormat="1" x14ac:dyDescent="0.2">
      <c r="A659" s="300"/>
      <c r="B659" s="300"/>
      <c r="C659" s="16"/>
      <c r="D659" s="171"/>
      <c r="E659" s="171"/>
      <c r="F659" s="15"/>
      <c r="G659" s="159"/>
      <c r="H659" s="159"/>
      <c r="K659" s="9"/>
    </row>
    <row r="660" spans="1:11" s="10" customFormat="1" x14ac:dyDescent="0.2">
      <c r="A660" s="300"/>
      <c r="B660" s="300"/>
      <c r="C660" s="16"/>
      <c r="D660" s="171"/>
      <c r="E660" s="171"/>
      <c r="F660" s="15"/>
      <c r="G660" s="159"/>
      <c r="H660" s="159"/>
      <c r="K660" s="9"/>
    </row>
    <row r="661" spans="1:11" s="10" customFormat="1" x14ac:dyDescent="0.2">
      <c r="A661" s="300"/>
      <c r="B661" s="300"/>
      <c r="C661" s="16"/>
      <c r="D661" s="171"/>
      <c r="E661" s="171"/>
      <c r="F661" s="15"/>
      <c r="G661" s="159"/>
      <c r="H661" s="159"/>
      <c r="K661" s="9"/>
    </row>
    <row r="662" spans="1:11" s="10" customFormat="1" x14ac:dyDescent="0.2">
      <c r="A662" s="300"/>
      <c r="B662" s="300"/>
      <c r="C662" s="16"/>
      <c r="D662" s="171"/>
      <c r="E662" s="171"/>
      <c r="F662" s="15"/>
      <c r="G662" s="159"/>
      <c r="H662" s="159"/>
      <c r="K662" s="9"/>
    </row>
    <row r="663" spans="1:11" s="10" customFormat="1" x14ac:dyDescent="0.2">
      <c r="A663" s="300"/>
      <c r="B663" s="300"/>
      <c r="C663" s="16"/>
      <c r="D663" s="171"/>
      <c r="E663" s="171"/>
      <c r="F663" s="15"/>
      <c r="G663" s="159"/>
      <c r="H663" s="159"/>
      <c r="K663" s="9"/>
    </row>
    <row r="664" spans="1:11" s="10" customFormat="1" x14ac:dyDescent="0.2">
      <c r="A664" s="300"/>
      <c r="B664" s="300"/>
      <c r="C664" s="16"/>
      <c r="D664" s="171"/>
      <c r="E664" s="171"/>
      <c r="F664" s="15"/>
      <c r="G664" s="159"/>
      <c r="H664" s="159"/>
      <c r="K664" s="9"/>
    </row>
    <row r="665" spans="1:11" s="10" customFormat="1" x14ac:dyDescent="0.2">
      <c r="A665" s="300"/>
      <c r="B665" s="300"/>
      <c r="C665" s="16"/>
      <c r="D665" s="171"/>
      <c r="E665" s="171"/>
      <c r="F665" s="15"/>
      <c r="G665" s="159"/>
      <c r="H665" s="159"/>
      <c r="K665" s="9"/>
    </row>
    <row r="666" spans="1:11" s="10" customFormat="1" x14ac:dyDescent="0.2">
      <c r="A666" s="300"/>
      <c r="B666" s="300"/>
      <c r="C666" s="16"/>
      <c r="D666" s="171"/>
      <c r="E666" s="171"/>
      <c r="F666" s="15"/>
      <c r="G666" s="159"/>
      <c r="H666" s="159"/>
      <c r="K666" s="9"/>
    </row>
    <row r="667" spans="1:11" s="10" customFormat="1" x14ac:dyDescent="0.2">
      <c r="A667" s="300"/>
      <c r="B667" s="300"/>
      <c r="C667" s="16"/>
      <c r="D667" s="171"/>
      <c r="E667" s="171"/>
      <c r="F667" s="15"/>
      <c r="G667" s="159"/>
      <c r="H667" s="159"/>
      <c r="K667" s="9"/>
    </row>
    <row r="668" spans="1:11" s="10" customFormat="1" x14ac:dyDescent="0.2">
      <c r="A668" s="300"/>
      <c r="B668" s="300"/>
      <c r="C668" s="16"/>
      <c r="D668" s="171"/>
      <c r="E668" s="171"/>
      <c r="F668" s="15"/>
      <c r="G668" s="159"/>
      <c r="H668" s="159"/>
      <c r="K668" s="9"/>
    </row>
    <row r="669" spans="1:11" s="10" customFormat="1" x14ac:dyDescent="0.2">
      <c r="A669" s="300"/>
      <c r="B669" s="300"/>
      <c r="C669" s="16"/>
      <c r="D669" s="171"/>
      <c r="E669" s="171"/>
      <c r="F669" s="15"/>
      <c r="G669" s="159"/>
      <c r="H669" s="159"/>
      <c r="K669" s="9"/>
    </row>
    <row r="670" spans="1:11" s="10" customFormat="1" x14ac:dyDescent="0.2">
      <c r="A670" s="300"/>
      <c r="B670" s="300"/>
      <c r="C670" s="16"/>
      <c r="D670" s="171"/>
      <c r="E670" s="171"/>
      <c r="F670" s="15"/>
      <c r="G670" s="159"/>
      <c r="H670" s="159"/>
      <c r="K670" s="9"/>
    </row>
    <row r="671" spans="1:11" s="10" customFormat="1" x14ac:dyDescent="0.2">
      <c r="A671" s="300"/>
      <c r="B671" s="300"/>
      <c r="C671" s="16"/>
      <c r="D671" s="171"/>
      <c r="E671" s="171"/>
      <c r="F671" s="15"/>
      <c r="G671" s="159"/>
      <c r="H671" s="159"/>
      <c r="K671" s="9"/>
    </row>
    <row r="672" spans="1:11" s="10" customFormat="1" x14ac:dyDescent="0.2">
      <c r="A672" s="300"/>
      <c r="B672" s="300"/>
      <c r="C672" s="16"/>
      <c r="D672" s="171"/>
      <c r="E672" s="171"/>
      <c r="F672" s="15"/>
      <c r="G672" s="159"/>
      <c r="H672" s="159"/>
      <c r="K672" s="9"/>
    </row>
    <row r="673" spans="1:11" s="10" customFormat="1" x14ac:dyDescent="0.2">
      <c r="A673" s="300"/>
      <c r="B673" s="300"/>
      <c r="C673" s="16"/>
      <c r="D673" s="171"/>
      <c r="E673" s="171"/>
      <c r="F673" s="15"/>
      <c r="G673" s="159"/>
      <c r="H673" s="159"/>
      <c r="K673" s="9"/>
    </row>
    <row r="674" spans="1:11" s="10" customFormat="1" x14ac:dyDescent="0.2">
      <c r="A674" s="300"/>
      <c r="B674" s="300"/>
      <c r="C674" s="16"/>
      <c r="D674" s="171"/>
      <c r="E674" s="171"/>
      <c r="F674" s="15"/>
      <c r="G674" s="159"/>
      <c r="H674" s="159"/>
      <c r="K674" s="9"/>
    </row>
    <row r="675" spans="1:11" s="10" customFormat="1" x14ac:dyDescent="0.2">
      <c r="A675" s="300"/>
      <c r="B675" s="300"/>
      <c r="C675" s="16"/>
      <c r="D675" s="171"/>
      <c r="E675" s="171"/>
      <c r="F675" s="15"/>
      <c r="G675" s="159"/>
      <c r="H675" s="159"/>
      <c r="K675" s="9"/>
    </row>
    <row r="676" spans="1:11" s="10" customFormat="1" x14ac:dyDescent="0.2">
      <c r="A676" s="300"/>
      <c r="B676" s="300"/>
      <c r="C676" s="16"/>
      <c r="D676" s="171"/>
      <c r="E676" s="171"/>
      <c r="F676" s="15"/>
      <c r="G676" s="159"/>
      <c r="H676" s="159"/>
      <c r="K676" s="9"/>
    </row>
    <row r="677" spans="1:11" s="10" customFormat="1" x14ac:dyDescent="0.2">
      <c r="A677" s="300"/>
      <c r="B677" s="300"/>
      <c r="C677" s="16"/>
      <c r="D677" s="171"/>
      <c r="E677" s="171"/>
      <c r="F677" s="15"/>
      <c r="G677" s="159"/>
      <c r="H677" s="159"/>
      <c r="K677" s="9"/>
    </row>
    <row r="678" spans="1:11" s="10" customFormat="1" x14ac:dyDescent="0.2">
      <c r="A678" s="300"/>
      <c r="B678" s="300"/>
      <c r="C678" s="16"/>
      <c r="D678" s="171"/>
      <c r="E678" s="171"/>
      <c r="F678" s="15"/>
      <c r="G678" s="159"/>
      <c r="H678" s="159"/>
      <c r="K678" s="9"/>
    </row>
    <row r="679" spans="1:11" s="10" customFormat="1" x14ac:dyDescent="0.2">
      <c r="A679" s="300"/>
      <c r="B679" s="300"/>
      <c r="C679" s="16"/>
      <c r="D679" s="171"/>
      <c r="E679" s="171"/>
      <c r="F679" s="15"/>
      <c r="G679" s="159"/>
      <c r="H679" s="159"/>
      <c r="K679" s="9"/>
    </row>
    <row r="680" spans="1:11" s="10" customFormat="1" x14ac:dyDescent="0.2">
      <c r="A680" s="300"/>
      <c r="B680" s="300"/>
      <c r="C680" s="16"/>
      <c r="D680" s="171"/>
      <c r="E680" s="171"/>
      <c r="F680" s="15"/>
      <c r="G680" s="159"/>
      <c r="H680" s="159"/>
      <c r="K680" s="9"/>
    </row>
    <row r="681" spans="1:11" s="10" customFormat="1" x14ac:dyDescent="0.2">
      <c r="A681" s="300"/>
      <c r="B681" s="300"/>
      <c r="C681" s="16"/>
      <c r="D681" s="171"/>
      <c r="E681" s="171"/>
      <c r="F681" s="15"/>
      <c r="G681" s="159"/>
      <c r="H681" s="159"/>
      <c r="K681" s="9"/>
    </row>
    <row r="682" spans="1:11" s="10" customFormat="1" x14ac:dyDescent="0.2">
      <c r="A682" s="300"/>
      <c r="B682" s="300"/>
      <c r="C682" s="16"/>
      <c r="D682" s="171"/>
      <c r="E682" s="171"/>
      <c r="F682" s="15"/>
      <c r="G682" s="159"/>
      <c r="H682" s="159"/>
      <c r="K682" s="9"/>
    </row>
    <row r="683" spans="1:11" s="10" customFormat="1" x14ac:dyDescent="0.2">
      <c r="A683" s="300"/>
      <c r="B683" s="300"/>
      <c r="C683" s="16"/>
      <c r="D683" s="171"/>
      <c r="E683" s="171"/>
      <c r="F683" s="15"/>
      <c r="G683" s="159"/>
      <c r="H683" s="159"/>
      <c r="K683" s="9"/>
    </row>
    <row r="684" spans="1:11" s="10" customFormat="1" x14ac:dyDescent="0.2">
      <c r="A684" s="300"/>
      <c r="B684" s="300"/>
      <c r="C684" s="16"/>
      <c r="D684" s="171"/>
      <c r="E684" s="171"/>
      <c r="F684" s="15"/>
      <c r="G684" s="159"/>
      <c r="H684" s="159"/>
      <c r="K684" s="9"/>
    </row>
    <row r="685" spans="1:11" s="10" customFormat="1" x14ac:dyDescent="0.2">
      <c r="A685" s="300"/>
      <c r="B685" s="300"/>
      <c r="C685" s="16"/>
      <c r="D685" s="171"/>
      <c r="E685" s="171"/>
      <c r="F685" s="15"/>
      <c r="G685" s="159"/>
      <c r="H685" s="159"/>
      <c r="K685" s="9"/>
    </row>
    <row r="686" spans="1:11" s="10" customFormat="1" x14ac:dyDescent="0.2">
      <c r="A686" s="300"/>
      <c r="B686" s="300"/>
      <c r="C686" s="16"/>
      <c r="D686" s="171"/>
      <c r="E686" s="171"/>
      <c r="F686" s="15"/>
      <c r="G686" s="159"/>
      <c r="H686" s="159"/>
      <c r="K686" s="9"/>
    </row>
    <row r="687" spans="1:11" s="10" customFormat="1" x14ac:dyDescent="0.2">
      <c r="A687" s="300"/>
      <c r="B687" s="300"/>
      <c r="C687" s="16"/>
      <c r="D687" s="171"/>
      <c r="E687" s="171"/>
      <c r="F687" s="15"/>
      <c r="G687" s="159"/>
      <c r="H687" s="159"/>
      <c r="K687" s="9"/>
    </row>
    <row r="688" spans="1:11" s="10" customFormat="1" x14ac:dyDescent="0.2">
      <c r="A688" s="300"/>
      <c r="B688" s="300"/>
      <c r="C688" s="16"/>
      <c r="D688" s="171"/>
      <c r="E688" s="171"/>
      <c r="F688" s="15"/>
      <c r="G688" s="159"/>
      <c r="H688" s="159"/>
      <c r="K688" s="9"/>
    </row>
    <row r="689" spans="1:11" s="10" customFormat="1" x14ac:dyDescent="0.2">
      <c r="A689" s="300"/>
      <c r="B689" s="300"/>
      <c r="C689" s="16"/>
      <c r="D689" s="171"/>
      <c r="E689" s="171"/>
      <c r="F689" s="15"/>
      <c r="G689" s="159"/>
      <c r="H689" s="159"/>
      <c r="K689" s="9"/>
    </row>
    <row r="690" spans="1:11" s="10" customFormat="1" x14ac:dyDescent="0.2">
      <c r="A690" s="300"/>
      <c r="B690" s="300"/>
      <c r="C690" s="16"/>
      <c r="D690" s="171"/>
      <c r="E690" s="171"/>
      <c r="F690" s="15"/>
      <c r="G690" s="159"/>
      <c r="H690" s="159"/>
      <c r="K690" s="9"/>
    </row>
    <row r="691" spans="1:11" s="10" customFormat="1" x14ac:dyDescent="0.2">
      <c r="A691" s="300"/>
      <c r="B691" s="300"/>
      <c r="C691" s="16"/>
      <c r="D691" s="171"/>
      <c r="E691" s="171"/>
      <c r="F691" s="15"/>
      <c r="G691" s="159"/>
      <c r="H691" s="159"/>
      <c r="K691" s="9"/>
    </row>
    <row r="692" spans="1:11" s="10" customFormat="1" x14ac:dyDescent="0.2">
      <c r="A692" s="300"/>
      <c r="B692" s="300"/>
      <c r="C692" s="16"/>
      <c r="D692" s="171"/>
      <c r="E692" s="171"/>
      <c r="F692" s="15"/>
      <c r="G692" s="159"/>
      <c r="H692" s="159"/>
      <c r="K692" s="9"/>
    </row>
    <row r="693" spans="1:11" s="10" customFormat="1" x14ac:dyDescent="0.2">
      <c r="A693" s="300"/>
      <c r="B693" s="300"/>
      <c r="C693" s="16"/>
      <c r="D693" s="171"/>
      <c r="E693" s="171"/>
      <c r="F693" s="15"/>
      <c r="G693" s="159"/>
      <c r="H693" s="159"/>
      <c r="K693" s="9"/>
    </row>
    <row r="694" spans="1:11" s="10" customFormat="1" x14ac:dyDescent="0.2">
      <c r="A694" s="300"/>
      <c r="B694" s="300"/>
      <c r="C694" s="16"/>
      <c r="D694" s="171"/>
      <c r="E694" s="171"/>
      <c r="F694" s="15"/>
      <c r="G694" s="159"/>
      <c r="H694" s="159"/>
      <c r="K694" s="9"/>
    </row>
    <row r="695" spans="1:11" s="10" customFormat="1" x14ac:dyDescent="0.2">
      <c r="A695" s="300"/>
      <c r="B695" s="300"/>
      <c r="C695" s="16"/>
      <c r="D695" s="171"/>
      <c r="E695" s="171"/>
      <c r="F695" s="15"/>
      <c r="G695" s="159"/>
      <c r="H695" s="159"/>
      <c r="K695" s="9"/>
    </row>
    <row r="696" spans="1:11" s="10" customFormat="1" x14ac:dyDescent="0.2">
      <c r="A696" s="300"/>
      <c r="B696" s="300"/>
      <c r="C696" s="16"/>
      <c r="D696" s="171"/>
      <c r="E696" s="171"/>
      <c r="F696" s="15"/>
      <c r="G696" s="159"/>
      <c r="H696" s="159"/>
      <c r="K696" s="9"/>
    </row>
    <row r="697" spans="1:11" s="10" customFormat="1" x14ac:dyDescent="0.2">
      <c r="A697" s="300"/>
      <c r="B697" s="300"/>
      <c r="C697" s="16"/>
      <c r="D697" s="171"/>
      <c r="E697" s="171"/>
      <c r="F697" s="15"/>
      <c r="G697" s="159"/>
      <c r="H697" s="159"/>
      <c r="K697" s="9"/>
    </row>
    <row r="698" spans="1:11" s="10" customFormat="1" x14ac:dyDescent="0.2">
      <c r="A698" s="300"/>
      <c r="B698" s="300"/>
      <c r="C698" s="16"/>
      <c r="D698" s="171"/>
      <c r="E698" s="171"/>
      <c r="F698" s="15"/>
      <c r="G698" s="159"/>
      <c r="H698" s="159"/>
      <c r="K698" s="9"/>
    </row>
    <row r="699" spans="1:11" s="10" customFormat="1" x14ac:dyDescent="0.2">
      <c r="A699" s="300"/>
      <c r="B699" s="300"/>
      <c r="C699" s="16"/>
      <c r="D699" s="171"/>
      <c r="E699" s="171"/>
      <c r="F699" s="15"/>
      <c r="G699" s="159"/>
      <c r="H699" s="159"/>
      <c r="K699" s="9"/>
    </row>
    <row r="700" spans="1:11" s="10" customFormat="1" x14ac:dyDescent="0.2">
      <c r="A700" s="300"/>
      <c r="B700" s="300"/>
      <c r="C700" s="16"/>
      <c r="D700" s="171"/>
      <c r="E700" s="171"/>
      <c r="F700" s="15"/>
      <c r="G700" s="159"/>
      <c r="H700" s="159"/>
      <c r="K700" s="9"/>
    </row>
    <row r="701" spans="1:11" s="10" customFormat="1" x14ac:dyDescent="0.2">
      <c r="A701" s="300"/>
      <c r="B701" s="300"/>
      <c r="C701" s="16"/>
      <c r="D701" s="171"/>
      <c r="E701" s="171"/>
      <c r="F701" s="15"/>
      <c r="G701" s="159"/>
      <c r="H701" s="159"/>
      <c r="K701" s="9"/>
    </row>
    <row r="702" spans="1:11" s="10" customFormat="1" x14ac:dyDescent="0.2">
      <c r="A702" s="300"/>
      <c r="B702" s="300"/>
      <c r="C702" s="16"/>
      <c r="D702" s="171"/>
      <c r="E702" s="171"/>
      <c r="F702" s="15"/>
      <c r="G702" s="159"/>
      <c r="H702" s="159"/>
      <c r="K702" s="9"/>
    </row>
    <row r="703" spans="1:11" s="10" customFormat="1" x14ac:dyDescent="0.2">
      <c r="A703" s="300"/>
      <c r="B703" s="300"/>
      <c r="C703" s="16"/>
      <c r="D703" s="171"/>
      <c r="E703" s="171"/>
      <c r="F703" s="15"/>
      <c r="G703" s="159"/>
      <c r="H703" s="159"/>
      <c r="K703" s="9"/>
    </row>
    <row r="704" spans="1:11" s="10" customFormat="1" x14ac:dyDescent="0.2">
      <c r="A704" s="300"/>
      <c r="B704" s="300"/>
      <c r="C704" s="16"/>
      <c r="D704" s="171"/>
      <c r="E704" s="171"/>
      <c r="F704" s="15"/>
      <c r="G704" s="159"/>
      <c r="H704" s="159"/>
      <c r="K704" s="9"/>
    </row>
    <row r="705" spans="1:11" s="10" customFormat="1" x14ac:dyDescent="0.2">
      <c r="A705" s="300"/>
      <c r="B705" s="300"/>
      <c r="C705" s="16"/>
      <c r="D705" s="171"/>
      <c r="E705" s="171"/>
      <c r="F705" s="15"/>
      <c r="G705" s="159"/>
      <c r="H705" s="159"/>
      <c r="K705" s="9"/>
    </row>
    <row r="706" spans="1:11" s="10" customFormat="1" x14ac:dyDescent="0.2">
      <c r="A706" s="300"/>
      <c r="B706" s="300"/>
      <c r="C706" s="16"/>
      <c r="D706" s="171"/>
      <c r="E706" s="171"/>
      <c r="F706" s="15"/>
      <c r="G706" s="159"/>
      <c r="H706" s="159"/>
      <c r="K706" s="9"/>
    </row>
    <row r="707" spans="1:11" s="10" customFormat="1" x14ac:dyDescent="0.2">
      <c r="A707" s="300"/>
      <c r="B707" s="300"/>
      <c r="C707" s="16"/>
      <c r="D707" s="171"/>
      <c r="E707" s="171"/>
      <c r="F707" s="15"/>
      <c r="G707" s="159"/>
      <c r="H707" s="159"/>
      <c r="K707" s="9"/>
    </row>
    <row r="708" spans="1:11" s="10" customFormat="1" x14ac:dyDescent="0.2">
      <c r="A708" s="300"/>
      <c r="B708" s="300"/>
      <c r="C708" s="16"/>
      <c r="D708" s="171"/>
      <c r="E708" s="171"/>
      <c r="F708" s="15"/>
      <c r="G708" s="159"/>
      <c r="H708" s="159"/>
      <c r="K708" s="9"/>
    </row>
    <row r="709" spans="1:11" s="10" customFormat="1" x14ac:dyDescent="0.2">
      <c r="A709" s="300"/>
      <c r="B709" s="300"/>
      <c r="C709" s="16"/>
      <c r="D709" s="171"/>
      <c r="E709" s="171"/>
      <c r="F709" s="15"/>
      <c r="G709" s="159"/>
      <c r="H709" s="159"/>
      <c r="K709" s="9"/>
    </row>
    <row r="710" spans="1:11" s="10" customFormat="1" x14ac:dyDescent="0.2">
      <c r="A710" s="300"/>
      <c r="B710" s="300"/>
      <c r="C710" s="16"/>
      <c r="D710" s="171"/>
      <c r="E710" s="171"/>
      <c r="F710" s="15"/>
      <c r="G710" s="159"/>
      <c r="H710" s="159"/>
      <c r="K710" s="9"/>
    </row>
    <row r="711" spans="1:11" s="10" customFormat="1" x14ac:dyDescent="0.2">
      <c r="A711" s="300"/>
      <c r="B711" s="300"/>
      <c r="C711" s="16"/>
      <c r="D711" s="171"/>
      <c r="E711" s="171"/>
      <c r="F711" s="15"/>
      <c r="G711" s="159"/>
      <c r="H711" s="159"/>
      <c r="K711" s="9"/>
    </row>
    <row r="712" spans="1:11" s="10" customFormat="1" x14ac:dyDescent="0.2">
      <c r="A712" s="300"/>
      <c r="B712" s="300"/>
      <c r="C712" s="16"/>
      <c r="D712" s="171"/>
      <c r="E712" s="171"/>
      <c r="F712" s="15"/>
      <c r="G712" s="159"/>
      <c r="H712" s="159"/>
      <c r="K712" s="9"/>
    </row>
    <row r="713" spans="1:11" s="10" customFormat="1" x14ac:dyDescent="0.2">
      <c r="A713" s="300"/>
      <c r="B713" s="300"/>
      <c r="C713" s="16"/>
      <c r="D713" s="171"/>
      <c r="E713" s="171"/>
      <c r="F713" s="15"/>
      <c r="G713" s="159"/>
      <c r="H713" s="159"/>
      <c r="K713" s="9"/>
    </row>
    <row r="714" spans="1:11" s="10" customFormat="1" x14ac:dyDescent="0.2">
      <c r="A714" s="300"/>
      <c r="B714" s="300"/>
      <c r="C714" s="16"/>
      <c r="D714" s="171"/>
      <c r="E714" s="171"/>
      <c r="F714" s="15"/>
      <c r="G714" s="159"/>
      <c r="H714" s="159"/>
      <c r="K714" s="9"/>
    </row>
    <row r="715" spans="1:11" s="10" customFormat="1" x14ac:dyDescent="0.2">
      <c r="A715" s="300"/>
      <c r="B715" s="300"/>
      <c r="C715" s="16"/>
      <c r="D715" s="171"/>
      <c r="E715" s="171"/>
      <c r="F715" s="15"/>
      <c r="G715" s="159"/>
      <c r="H715" s="159"/>
      <c r="K715" s="9"/>
    </row>
    <row r="716" spans="1:11" s="10" customFormat="1" x14ac:dyDescent="0.2">
      <c r="A716" s="300"/>
      <c r="B716" s="300"/>
      <c r="C716" s="16"/>
      <c r="D716" s="171"/>
      <c r="E716" s="171"/>
      <c r="F716" s="15"/>
      <c r="G716" s="159"/>
      <c r="H716" s="159"/>
      <c r="K716" s="9"/>
    </row>
    <row r="717" spans="1:11" s="10" customFormat="1" x14ac:dyDescent="0.2">
      <c r="A717" s="300"/>
      <c r="B717" s="300"/>
      <c r="C717" s="16"/>
      <c r="D717" s="171"/>
      <c r="E717" s="171"/>
      <c r="F717" s="15"/>
      <c r="G717" s="159"/>
      <c r="H717" s="159"/>
      <c r="K717" s="9"/>
    </row>
    <row r="718" spans="1:11" s="10" customFormat="1" x14ac:dyDescent="0.2">
      <c r="A718" s="300"/>
      <c r="B718" s="300"/>
      <c r="C718" s="16"/>
      <c r="D718" s="171"/>
      <c r="E718" s="171"/>
      <c r="F718" s="15"/>
      <c r="G718" s="159"/>
      <c r="H718" s="159"/>
      <c r="K718" s="9"/>
    </row>
    <row r="719" spans="1:11" s="10" customFormat="1" x14ac:dyDescent="0.2">
      <c r="A719" s="300"/>
      <c r="B719" s="300"/>
      <c r="C719" s="16"/>
      <c r="D719" s="171"/>
      <c r="E719" s="171"/>
      <c r="F719" s="15"/>
      <c r="G719" s="159"/>
      <c r="H719" s="159"/>
      <c r="K719" s="9"/>
    </row>
    <row r="720" spans="1:11" s="10" customFormat="1" x14ac:dyDescent="0.2">
      <c r="A720" s="300"/>
      <c r="B720" s="300"/>
      <c r="C720" s="16"/>
      <c r="D720" s="171"/>
      <c r="E720" s="171"/>
      <c r="F720" s="15"/>
      <c r="G720" s="159"/>
      <c r="H720" s="159"/>
      <c r="K720" s="9"/>
    </row>
    <row r="721" spans="1:11" s="10" customFormat="1" x14ac:dyDescent="0.2">
      <c r="A721" s="300"/>
      <c r="B721" s="300"/>
      <c r="C721" s="16"/>
      <c r="D721" s="171"/>
      <c r="E721" s="171"/>
      <c r="F721" s="15"/>
      <c r="G721" s="159"/>
      <c r="H721" s="159"/>
      <c r="K721" s="9"/>
    </row>
    <row r="722" spans="1:11" s="10" customFormat="1" x14ac:dyDescent="0.2">
      <c r="A722" s="300"/>
      <c r="B722" s="300"/>
      <c r="C722" s="16"/>
      <c r="D722" s="171"/>
      <c r="E722" s="171"/>
      <c r="F722" s="15"/>
      <c r="G722" s="159"/>
      <c r="H722" s="159"/>
      <c r="K722" s="9"/>
    </row>
    <row r="723" spans="1:11" s="10" customFormat="1" x14ac:dyDescent="0.2">
      <c r="A723" s="300"/>
      <c r="B723" s="300"/>
      <c r="C723" s="16"/>
      <c r="D723" s="171"/>
      <c r="E723" s="171"/>
      <c r="F723" s="15"/>
      <c r="G723" s="159"/>
      <c r="H723" s="159"/>
      <c r="K723" s="9"/>
    </row>
    <row r="724" spans="1:11" s="10" customFormat="1" x14ac:dyDescent="0.2">
      <c r="A724" s="300"/>
      <c r="B724" s="300"/>
      <c r="C724" s="16"/>
      <c r="D724" s="171"/>
      <c r="E724" s="171"/>
      <c r="F724" s="15"/>
      <c r="G724" s="159"/>
      <c r="H724" s="159"/>
      <c r="K724" s="9"/>
    </row>
    <row r="725" spans="1:11" s="10" customFormat="1" x14ac:dyDescent="0.2">
      <c r="A725" s="300"/>
      <c r="B725" s="300"/>
      <c r="C725" s="16"/>
      <c r="D725" s="171"/>
      <c r="E725" s="171"/>
      <c r="F725" s="15"/>
      <c r="G725" s="159"/>
      <c r="H725" s="159"/>
      <c r="K725" s="9"/>
    </row>
    <row r="726" spans="1:11" s="10" customFormat="1" x14ac:dyDescent="0.2">
      <c r="A726" s="300"/>
      <c r="B726" s="300"/>
      <c r="C726" s="16"/>
      <c r="D726" s="171"/>
      <c r="E726" s="171"/>
      <c r="F726" s="15"/>
      <c r="G726" s="159"/>
      <c r="H726" s="159"/>
      <c r="K726" s="9"/>
    </row>
    <row r="727" spans="1:11" s="10" customFormat="1" x14ac:dyDescent="0.2">
      <c r="A727" s="300"/>
      <c r="B727" s="300"/>
      <c r="C727" s="16"/>
      <c r="D727" s="171"/>
      <c r="E727" s="171"/>
      <c r="F727" s="15"/>
      <c r="G727" s="159"/>
      <c r="H727" s="159"/>
      <c r="K727" s="9"/>
    </row>
    <row r="728" spans="1:11" s="10" customFormat="1" x14ac:dyDescent="0.2">
      <c r="A728" s="300"/>
      <c r="B728" s="300"/>
      <c r="C728" s="16"/>
      <c r="D728" s="171"/>
      <c r="E728" s="171"/>
      <c r="F728" s="15"/>
      <c r="G728" s="159"/>
      <c r="H728" s="159"/>
      <c r="K728" s="9"/>
    </row>
    <row r="729" spans="1:11" s="10" customFormat="1" x14ac:dyDescent="0.2">
      <c r="A729" s="300"/>
      <c r="B729" s="300"/>
      <c r="C729" s="16"/>
      <c r="D729" s="171"/>
      <c r="E729" s="171"/>
      <c r="F729" s="15"/>
      <c r="G729" s="159"/>
      <c r="H729" s="159"/>
      <c r="K729" s="9"/>
    </row>
    <row r="730" spans="1:11" s="10" customFormat="1" x14ac:dyDescent="0.2">
      <c r="A730" s="300"/>
      <c r="B730" s="300"/>
      <c r="C730" s="16"/>
      <c r="D730" s="171"/>
      <c r="E730" s="171"/>
      <c r="F730" s="15"/>
      <c r="G730" s="159"/>
      <c r="H730" s="159"/>
      <c r="K730" s="9"/>
    </row>
    <row r="731" spans="1:11" s="10" customFormat="1" x14ac:dyDescent="0.2">
      <c r="A731" s="300"/>
      <c r="B731" s="300"/>
      <c r="C731" s="16"/>
      <c r="D731" s="171"/>
      <c r="E731" s="171"/>
      <c r="F731" s="15"/>
      <c r="G731" s="159"/>
      <c r="H731" s="159"/>
      <c r="K731" s="9"/>
    </row>
    <row r="732" spans="1:11" s="10" customFormat="1" x14ac:dyDescent="0.2">
      <c r="A732" s="300"/>
      <c r="B732" s="300"/>
      <c r="C732" s="16"/>
      <c r="D732" s="171"/>
      <c r="E732" s="171"/>
      <c r="F732" s="15"/>
      <c r="G732" s="159"/>
      <c r="H732" s="159"/>
      <c r="K732" s="9"/>
    </row>
    <row r="733" spans="1:11" s="10" customFormat="1" x14ac:dyDescent="0.2">
      <c r="A733" s="300"/>
      <c r="B733" s="300"/>
      <c r="C733" s="16"/>
      <c r="D733" s="171"/>
      <c r="E733" s="171"/>
      <c r="F733" s="15"/>
      <c r="G733" s="159"/>
      <c r="H733" s="159"/>
      <c r="K733" s="9"/>
    </row>
    <row r="734" spans="1:11" s="10" customFormat="1" x14ac:dyDescent="0.2">
      <c r="A734" s="300"/>
      <c r="B734" s="300"/>
      <c r="C734" s="16"/>
      <c r="D734" s="171"/>
      <c r="E734" s="171"/>
      <c r="F734" s="15"/>
      <c r="G734" s="159"/>
      <c r="H734" s="159"/>
      <c r="K734" s="9"/>
    </row>
    <row r="735" spans="1:11" s="10" customFormat="1" x14ac:dyDescent="0.2">
      <c r="A735" s="300"/>
      <c r="B735" s="300"/>
      <c r="C735" s="16"/>
      <c r="D735" s="171"/>
      <c r="E735" s="171"/>
      <c r="F735" s="15"/>
      <c r="G735" s="159"/>
      <c r="H735" s="159"/>
      <c r="K735" s="9"/>
    </row>
    <row r="736" spans="1:11" s="10" customFormat="1" x14ac:dyDescent="0.2">
      <c r="A736" s="300"/>
      <c r="B736" s="300"/>
      <c r="C736" s="16"/>
      <c r="D736" s="171"/>
      <c r="E736" s="171"/>
      <c r="F736" s="15"/>
      <c r="G736" s="159"/>
      <c r="H736" s="159"/>
      <c r="K736" s="9"/>
    </row>
    <row r="737" spans="1:11" s="10" customFormat="1" x14ac:dyDescent="0.2">
      <c r="A737" s="300"/>
      <c r="B737" s="300"/>
      <c r="C737" s="16"/>
      <c r="D737" s="171"/>
      <c r="E737" s="171"/>
      <c r="F737" s="15"/>
      <c r="G737" s="159"/>
      <c r="H737" s="159"/>
      <c r="K737" s="9"/>
    </row>
    <row r="738" spans="1:11" s="10" customFormat="1" x14ac:dyDescent="0.2">
      <c r="A738" s="300"/>
      <c r="B738" s="300"/>
      <c r="C738" s="16"/>
      <c r="D738" s="171"/>
      <c r="E738" s="171"/>
      <c r="F738" s="15"/>
      <c r="G738" s="159"/>
      <c r="H738" s="159"/>
      <c r="K738" s="9"/>
    </row>
    <row r="739" spans="1:11" s="10" customFormat="1" x14ac:dyDescent="0.2">
      <c r="A739" s="300"/>
      <c r="B739" s="300"/>
      <c r="C739" s="16"/>
      <c r="D739" s="171"/>
      <c r="E739" s="171"/>
      <c r="F739" s="15"/>
      <c r="G739" s="159"/>
      <c r="H739" s="159"/>
      <c r="K739" s="9"/>
    </row>
    <row r="740" spans="1:11" s="10" customFormat="1" x14ac:dyDescent="0.2">
      <c r="A740" s="300"/>
      <c r="B740" s="300"/>
      <c r="C740" s="16"/>
      <c r="D740" s="171"/>
      <c r="E740" s="171"/>
      <c r="F740" s="15"/>
      <c r="G740" s="159"/>
      <c r="H740" s="159"/>
      <c r="K740" s="9"/>
    </row>
    <row r="741" spans="1:11" s="10" customFormat="1" x14ac:dyDescent="0.2">
      <c r="A741" s="300"/>
      <c r="B741" s="300"/>
      <c r="C741" s="16"/>
      <c r="D741" s="171"/>
      <c r="E741" s="171"/>
      <c r="F741" s="15"/>
      <c r="G741" s="159"/>
      <c r="H741" s="159"/>
      <c r="K741" s="9"/>
    </row>
    <row r="742" spans="1:11" s="10" customFormat="1" x14ac:dyDescent="0.2">
      <c r="A742" s="300"/>
      <c r="B742" s="300"/>
      <c r="C742" s="16"/>
      <c r="D742" s="171"/>
      <c r="E742" s="171"/>
      <c r="F742" s="15"/>
      <c r="G742" s="159"/>
      <c r="H742" s="159"/>
      <c r="K742" s="9"/>
    </row>
    <row r="743" spans="1:11" s="10" customFormat="1" x14ac:dyDescent="0.2">
      <c r="A743" s="300"/>
      <c r="B743" s="300"/>
      <c r="C743" s="16"/>
      <c r="D743" s="171"/>
      <c r="E743" s="171"/>
      <c r="F743" s="15"/>
      <c r="G743" s="159"/>
      <c r="H743" s="159"/>
      <c r="K743" s="9"/>
    </row>
    <row r="744" spans="1:11" s="10" customFormat="1" x14ac:dyDescent="0.2">
      <c r="A744" s="300"/>
      <c r="B744" s="300"/>
      <c r="C744" s="16"/>
      <c r="D744" s="171"/>
      <c r="E744" s="171"/>
      <c r="F744" s="15"/>
      <c r="G744" s="159"/>
      <c r="H744" s="159"/>
      <c r="K744" s="9"/>
    </row>
    <row r="745" spans="1:11" s="10" customFormat="1" x14ac:dyDescent="0.2">
      <c r="A745" s="300"/>
      <c r="B745" s="300"/>
      <c r="C745" s="16"/>
      <c r="D745" s="171"/>
      <c r="E745" s="171"/>
      <c r="F745" s="15"/>
      <c r="G745" s="159"/>
      <c r="H745" s="159"/>
      <c r="K745" s="9"/>
    </row>
    <row r="746" spans="1:11" s="10" customFormat="1" x14ac:dyDescent="0.2">
      <c r="A746" s="300"/>
      <c r="B746" s="300"/>
      <c r="C746" s="16"/>
      <c r="D746" s="171"/>
      <c r="E746" s="171"/>
      <c r="F746" s="15"/>
      <c r="G746" s="159"/>
      <c r="H746" s="159"/>
      <c r="K746" s="9"/>
    </row>
    <row r="747" spans="1:11" s="10" customFormat="1" x14ac:dyDescent="0.2">
      <c r="A747" s="300"/>
      <c r="B747" s="300"/>
      <c r="C747" s="16"/>
      <c r="D747" s="171"/>
      <c r="E747" s="171"/>
      <c r="F747" s="15"/>
      <c r="G747" s="159"/>
      <c r="H747" s="159"/>
      <c r="K747" s="9"/>
    </row>
    <row r="748" spans="1:11" s="10" customFormat="1" x14ac:dyDescent="0.2">
      <c r="A748" s="300"/>
      <c r="B748" s="300"/>
      <c r="C748" s="16"/>
      <c r="D748" s="171"/>
      <c r="E748" s="171"/>
      <c r="F748" s="15"/>
      <c r="G748" s="159"/>
      <c r="H748" s="159"/>
      <c r="K748" s="9"/>
    </row>
    <row r="749" spans="1:11" s="10" customFormat="1" x14ac:dyDescent="0.2">
      <c r="A749" s="300"/>
      <c r="B749" s="300"/>
      <c r="C749" s="16"/>
      <c r="D749" s="171"/>
      <c r="E749" s="171"/>
      <c r="F749" s="15"/>
      <c r="G749" s="159"/>
      <c r="H749" s="159"/>
      <c r="K749" s="9"/>
    </row>
    <row r="750" spans="1:11" s="10" customFormat="1" x14ac:dyDescent="0.2">
      <c r="A750" s="300"/>
      <c r="B750" s="300"/>
      <c r="C750" s="16"/>
      <c r="D750" s="171"/>
      <c r="E750" s="171"/>
      <c r="F750" s="15"/>
      <c r="G750" s="159"/>
      <c r="H750" s="159"/>
      <c r="K750" s="9"/>
    </row>
    <row r="751" spans="1:11" s="10" customFormat="1" x14ac:dyDescent="0.2">
      <c r="A751" s="300"/>
      <c r="B751" s="300"/>
      <c r="C751" s="16"/>
      <c r="D751" s="171"/>
      <c r="E751" s="171"/>
      <c r="F751" s="15"/>
      <c r="G751" s="159"/>
      <c r="H751" s="159"/>
      <c r="K751" s="9"/>
    </row>
    <row r="752" spans="1:11" s="10" customFormat="1" x14ac:dyDescent="0.2">
      <c r="A752" s="300"/>
      <c r="B752" s="300"/>
      <c r="C752" s="16"/>
      <c r="D752" s="171"/>
      <c r="E752" s="171"/>
      <c r="F752" s="15"/>
      <c r="G752" s="159"/>
      <c r="H752" s="159"/>
      <c r="K752" s="9"/>
    </row>
    <row r="753" spans="1:11" s="10" customFormat="1" x14ac:dyDescent="0.2">
      <c r="A753" s="300"/>
      <c r="B753" s="300"/>
      <c r="C753" s="16"/>
      <c r="D753" s="171"/>
      <c r="E753" s="171"/>
      <c r="F753" s="15"/>
      <c r="G753" s="159"/>
      <c r="H753" s="159"/>
      <c r="K753" s="9"/>
    </row>
    <row r="754" spans="1:11" s="10" customFormat="1" x14ac:dyDescent="0.2">
      <c r="A754" s="300"/>
      <c r="B754" s="300"/>
      <c r="C754" s="16"/>
      <c r="D754" s="171"/>
      <c r="E754" s="171"/>
      <c r="F754" s="15"/>
      <c r="G754" s="159"/>
      <c r="H754" s="159"/>
      <c r="K754" s="9"/>
    </row>
    <row r="755" spans="1:11" s="10" customFormat="1" x14ac:dyDescent="0.2">
      <c r="A755" s="300"/>
      <c r="B755" s="300"/>
      <c r="C755" s="16"/>
      <c r="D755" s="171"/>
      <c r="E755" s="171"/>
      <c r="F755" s="15"/>
      <c r="G755" s="159"/>
      <c r="H755" s="159"/>
      <c r="K755" s="9"/>
    </row>
    <row r="756" spans="1:11" s="10" customFormat="1" x14ac:dyDescent="0.2">
      <c r="A756" s="300"/>
      <c r="B756" s="300"/>
      <c r="C756" s="16"/>
      <c r="D756" s="171"/>
      <c r="E756" s="171"/>
      <c r="F756" s="15"/>
      <c r="G756" s="159"/>
      <c r="H756" s="159"/>
      <c r="K756" s="9"/>
    </row>
    <row r="757" spans="1:11" s="10" customFormat="1" x14ac:dyDescent="0.2">
      <c r="A757" s="300"/>
      <c r="B757" s="300"/>
      <c r="C757" s="16"/>
      <c r="D757" s="171"/>
      <c r="E757" s="171"/>
      <c r="F757" s="15"/>
      <c r="G757" s="159"/>
      <c r="H757" s="159"/>
      <c r="K757" s="9"/>
    </row>
    <row r="758" spans="1:11" s="10" customFormat="1" x14ac:dyDescent="0.2">
      <c r="A758" s="300"/>
      <c r="B758" s="300"/>
      <c r="C758" s="16"/>
      <c r="D758" s="171"/>
      <c r="E758" s="171"/>
      <c r="F758" s="15"/>
      <c r="G758" s="159"/>
      <c r="H758" s="159"/>
      <c r="K758" s="9"/>
    </row>
    <row r="759" spans="1:11" s="10" customFormat="1" x14ac:dyDescent="0.2">
      <c r="A759" s="300"/>
      <c r="B759" s="300"/>
      <c r="C759" s="16"/>
      <c r="D759" s="171"/>
      <c r="E759" s="171"/>
      <c r="F759" s="15"/>
      <c r="G759" s="159"/>
      <c r="H759" s="159"/>
      <c r="K759" s="9"/>
    </row>
    <row r="760" spans="1:11" s="10" customFormat="1" x14ac:dyDescent="0.2">
      <c r="A760" s="300"/>
      <c r="B760" s="300"/>
      <c r="C760" s="16"/>
      <c r="D760" s="171"/>
      <c r="E760" s="171"/>
      <c r="F760" s="15"/>
      <c r="G760" s="159"/>
      <c r="H760" s="159"/>
      <c r="K760" s="9"/>
    </row>
    <row r="761" spans="1:11" s="10" customFormat="1" x14ac:dyDescent="0.2">
      <c r="A761" s="300"/>
      <c r="B761" s="300"/>
      <c r="C761" s="16"/>
      <c r="D761" s="171"/>
      <c r="E761" s="171"/>
      <c r="F761" s="15"/>
      <c r="G761" s="159"/>
      <c r="H761" s="159"/>
      <c r="K761" s="9"/>
    </row>
    <row r="762" spans="1:11" s="10" customFormat="1" x14ac:dyDescent="0.2">
      <c r="A762" s="300"/>
      <c r="B762" s="300"/>
      <c r="C762" s="16"/>
      <c r="D762" s="171"/>
      <c r="E762" s="171"/>
      <c r="F762" s="15"/>
      <c r="G762" s="159"/>
      <c r="H762" s="159"/>
      <c r="K762" s="9"/>
    </row>
    <row r="763" spans="1:11" s="10" customFormat="1" x14ac:dyDescent="0.2">
      <c r="A763" s="300"/>
      <c r="B763" s="300"/>
      <c r="C763" s="16"/>
      <c r="D763" s="171"/>
      <c r="E763" s="171"/>
      <c r="F763" s="15"/>
      <c r="G763" s="159"/>
      <c r="H763" s="159"/>
      <c r="K763" s="9"/>
    </row>
    <row r="764" spans="1:11" s="10" customFormat="1" x14ac:dyDescent="0.2">
      <c r="A764" s="300"/>
      <c r="B764" s="300"/>
      <c r="C764" s="16"/>
      <c r="D764" s="171"/>
      <c r="E764" s="171"/>
      <c r="F764" s="15"/>
      <c r="G764" s="159"/>
      <c r="H764" s="159"/>
      <c r="K764" s="9"/>
    </row>
    <row r="765" spans="1:11" s="10" customFormat="1" x14ac:dyDescent="0.2">
      <c r="A765" s="300"/>
      <c r="B765" s="300"/>
      <c r="C765" s="16"/>
      <c r="D765" s="171"/>
      <c r="E765" s="171"/>
      <c r="F765" s="15"/>
      <c r="G765" s="159"/>
      <c r="H765" s="159"/>
      <c r="K765" s="9"/>
    </row>
    <row r="766" spans="1:11" s="10" customFormat="1" x14ac:dyDescent="0.2">
      <c r="A766" s="300"/>
      <c r="B766" s="300"/>
      <c r="C766" s="16"/>
      <c r="D766" s="171"/>
      <c r="E766" s="171"/>
      <c r="F766" s="15"/>
      <c r="G766" s="159"/>
      <c r="H766" s="159"/>
      <c r="K766" s="9"/>
    </row>
    <row r="767" spans="1:11" s="10" customFormat="1" x14ac:dyDescent="0.2">
      <c r="A767" s="300"/>
      <c r="B767" s="300"/>
      <c r="C767" s="16"/>
      <c r="D767" s="171"/>
      <c r="E767" s="171"/>
      <c r="F767" s="15"/>
      <c r="G767" s="159"/>
      <c r="H767" s="159"/>
      <c r="K767" s="9"/>
    </row>
    <row r="768" spans="1:11" s="10" customFormat="1" x14ac:dyDescent="0.2">
      <c r="A768" s="300"/>
      <c r="B768" s="300"/>
      <c r="C768" s="16"/>
      <c r="D768" s="171"/>
      <c r="E768" s="171"/>
      <c r="F768" s="15"/>
      <c r="G768" s="159"/>
      <c r="H768" s="159"/>
      <c r="K768" s="9"/>
    </row>
    <row r="769" spans="1:11" s="10" customFormat="1" x14ac:dyDescent="0.2">
      <c r="A769" s="300"/>
      <c r="B769" s="300"/>
      <c r="C769" s="16"/>
      <c r="D769" s="171"/>
      <c r="E769" s="171"/>
      <c r="F769" s="15"/>
      <c r="G769" s="159"/>
      <c r="H769" s="159"/>
      <c r="K769" s="9"/>
    </row>
    <row r="770" spans="1:11" s="10" customFormat="1" x14ac:dyDescent="0.2">
      <c r="A770" s="300"/>
      <c r="B770" s="300"/>
      <c r="C770" s="16"/>
      <c r="D770" s="171"/>
      <c r="E770" s="171"/>
      <c r="F770" s="15"/>
      <c r="G770" s="159"/>
      <c r="H770" s="159"/>
      <c r="K770" s="9"/>
    </row>
    <row r="771" spans="1:11" s="10" customFormat="1" x14ac:dyDescent="0.2">
      <c r="A771" s="300"/>
      <c r="B771" s="300"/>
      <c r="C771" s="16"/>
      <c r="D771" s="171"/>
      <c r="E771" s="171"/>
      <c r="F771" s="15"/>
      <c r="G771" s="159"/>
      <c r="H771" s="159"/>
      <c r="K771" s="9"/>
    </row>
    <row r="772" spans="1:11" s="10" customFormat="1" x14ac:dyDescent="0.2">
      <c r="A772" s="300"/>
      <c r="B772" s="300"/>
      <c r="C772" s="16"/>
      <c r="D772" s="171"/>
      <c r="E772" s="171"/>
      <c r="F772" s="15"/>
      <c r="G772" s="159"/>
      <c r="H772" s="159"/>
      <c r="K772" s="9"/>
    </row>
    <row r="773" spans="1:11" s="10" customFormat="1" x14ac:dyDescent="0.2">
      <c r="A773" s="300"/>
      <c r="B773" s="300"/>
      <c r="C773" s="16"/>
      <c r="D773" s="171"/>
      <c r="E773" s="171"/>
      <c r="F773" s="15"/>
      <c r="G773" s="159"/>
      <c r="H773" s="159"/>
      <c r="K773" s="9"/>
    </row>
    <row r="774" spans="1:11" s="10" customFormat="1" x14ac:dyDescent="0.2">
      <c r="A774" s="300"/>
      <c r="B774" s="300"/>
      <c r="C774" s="16"/>
      <c r="D774" s="171"/>
      <c r="E774" s="171"/>
      <c r="F774" s="15"/>
      <c r="G774" s="159"/>
      <c r="H774" s="159"/>
      <c r="K774" s="9"/>
    </row>
    <row r="775" spans="1:11" s="10" customFormat="1" x14ac:dyDescent="0.2">
      <c r="A775" s="300"/>
      <c r="B775" s="300"/>
      <c r="C775" s="16"/>
      <c r="D775" s="171"/>
      <c r="E775" s="171"/>
      <c r="F775" s="15"/>
      <c r="G775" s="159"/>
      <c r="H775" s="159"/>
      <c r="K775" s="9"/>
    </row>
    <row r="776" spans="1:11" s="10" customFormat="1" x14ac:dyDescent="0.2">
      <c r="A776" s="300"/>
      <c r="B776" s="300"/>
      <c r="C776" s="16"/>
      <c r="D776" s="171"/>
      <c r="E776" s="171"/>
      <c r="F776" s="15"/>
      <c r="G776" s="159"/>
      <c r="H776" s="159"/>
      <c r="K776" s="9"/>
    </row>
    <row r="777" spans="1:11" s="10" customFormat="1" x14ac:dyDescent="0.2">
      <c r="A777" s="300"/>
      <c r="B777" s="300"/>
      <c r="C777" s="16"/>
      <c r="D777" s="171"/>
      <c r="E777" s="171"/>
      <c r="F777" s="15"/>
      <c r="G777" s="159"/>
      <c r="H777" s="159"/>
      <c r="K777" s="9"/>
    </row>
    <row r="778" spans="1:11" s="10" customFormat="1" x14ac:dyDescent="0.2">
      <c r="A778" s="300"/>
      <c r="B778" s="300"/>
      <c r="C778" s="16"/>
      <c r="D778" s="171"/>
      <c r="E778" s="171"/>
      <c r="F778" s="15"/>
      <c r="G778" s="159"/>
      <c r="H778" s="159"/>
      <c r="K778" s="9"/>
    </row>
    <row r="779" spans="1:11" s="10" customFormat="1" x14ac:dyDescent="0.2">
      <c r="A779" s="300"/>
      <c r="B779" s="300"/>
      <c r="C779" s="16"/>
      <c r="D779" s="171"/>
      <c r="E779" s="171"/>
      <c r="F779" s="15"/>
      <c r="G779" s="159"/>
      <c r="H779" s="159"/>
      <c r="K779" s="9"/>
    </row>
    <row r="780" spans="1:11" s="10" customFormat="1" x14ac:dyDescent="0.2">
      <c r="A780" s="300"/>
      <c r="B780" s="300"/>
      <c r="C780" s="16"/>
      <c r="D780" s="171"/>
      <c r="E780" s="171"/>
      <c r="F780" s="15"/>
      <c r="G780" s="159"/>
      <c r="H780" s="159"/>
      <c r="K780" s="9"/>
    </row>
    <row r="781" spans="1:11" s="10" customFormat="1" x14ac:dyDescent="0.2">
      <c r="A781" s="300"/>
      <c r="B781" s="300"/>
      <c r="C781" s="16"/>
      <c r="D781" s="171"/>
      <c r="E781" s="171"/>
      <c r="F781" s="15"/>
      <c r="G781" s="159"/>
      <c r="H781" s="159"/>
      <c r="K781" s="9"/>
    </row>
    <row r="782" spans="1:11" s="10" customFormat="1" x14ac:dyDescent="0.2">
      <c r="A782" s="300"/>
      <c r="B782" s="300"/>
      <c r="C782" s="16"/>
      <c r="D782" s="171"/>
      <c r="E782" s="171"/>
      <c r="F782" s="15"/>
      <c r="G782" s="159"/>
      <c r="H782" s="159"/>
      <c r="K782" s="9"/>
    </row>
    <row r="783" spans="1:11" s="10" customFormat="1" x14ac:dyDescent="0.2">
      <c r="A783" s="300"/>
      <c r="B783" s="300"/>
      <c r="C783" s="16"/>
      <c r="D783" s="171"/>
      <c r="E783" s="171"/>
      <c r="F783" s="15"/>
      <c r="G783" s="159"/>
      <c r="H783" s="159"/>
      <c r="K783" s="9"/>
    </row>
    <row r="784" spans="1:11" s="10" customFormat="1" x14ac:dyDescent="0.2">
      <c r="A784" s="300"/>
      <c r="B784" s="300"/>
      <c r="C784" s="16"/>
      <c r="D784" s="171"/>
      <c r="E784" s="171"/>
      <c r="F784" s="15"/>
      <c r="G784" s="159"/>
      <c r="H784" s="159"/>
      <c r="K784" s="9"/>
    </row>
    <row r="785" spans="1:11" s="10" customFormat="1" x14ac:dyDescent="0.2">
      <c r="A785" s="300"/>
      <c r="B785" s="300"/>
      <c r="C785" s="16"/>
      <c r="D785" s="171"/>
      <c r="E785" s="171"/>
      <c r="F785" s="15"/>
      <c r="G785" s="159"/>
      <c r="H785" s="159"/>
      <c r="K785" s="9"/>
    </row>
    <row r="786" spans="1:11" s="10" customFormat="1" x14ac:dyDescent="0.2">
      <c r="A786" s="300"/>
      <c r="B786" s="300"/>
      <c r="C786" s="16"/>
      <c r="D786" s="171"/>
      <c r="E786" s="171"/>
      <c r="F786" s="15"/>
      <c r="G786" s="159"/>
      <c r="H786" s="159"/>
      <c r="K786" s="9"/>
    </row>
    <row r="787" spans="1:11" s="10" customFormat="1" x14ac:dyDescent="0.2">
      <c r="A787" s="300"/>
      <c r="B787" s="300"/>
      <c r="C787" s="16"/>
      <c r="D787" s="171"/>
      <c r="E787" s="171"/>
      <c r="F787" s="15"/>
      <c r="G787" s="159"/>
      <c r="H787" s="159"/>
      <c r="K787" s="9"/>
    </row>
    <row r="788" spans="1:11" s="10" customFormat="1" x14ac:dyDescent="0.2">
      <c r="A788" s="300"/>
      <c r="B788" s="300"/>
      <c r="C788" s="16"/>
      <c r="D788" s="171"/>
      <c r="E788" s="171"/>
      <c r="F788" s="15"/>
      <c r="G788" s="159"/>
      <c r="H788" s="159"/>
      <c r="K788" s="9"/>
    </row>
    <row r="789" spans="1:11" s="10" customFormat="1" x14ac:dyDescent="0.2">
      <c r="A789" s="300"/>
      <c r="B789" s="300"/>
      <c r="C789" s="16"/>
      <c r="D789" s="171"/>
      <c r="E789" s="171"/>
      <c r="F789" s="15"/>
      <c r="G789" s="159"/>
      <c r="H789" s="159"/>
      <c r="K789" s="9"/>
    </row>
    <row r="790" spans="1:11" s="10" customFormat="1" x14ac:dyDescent="0.2">
      <c r="A790" s="300"/>
      <c r="B790" s="300"/>
      <c r="C790" s="16"/>
      <c r="D790" s="171"/>
      <c r="E790" s="171"/>
      <c r="F790" s="15"/>
      <c r="G790" s="159"/>
      <c r="H790" s="159"/>
      <c r="K790" s="9"/>
    </row>
    <row r="791" spans="1:11" s="10" customFormat="1" x14ac:dyDescent="0.2">
      <c r="A791" s="300"/>
      <c r="B791" s="300"/>
      <c r="C791" s="16"/>
      <c r="D791" s="171"/>
      <c r="E791" s="171"/>
      <c r="F791" s="15"/>
      <c r="G791" s="159"/>
      <c r="H791" s="159"/>
      <c r="K791" s="9"/>
    </row>
    <row r="792" spans="1:11" s="10" customFormat="1" x14ac:dyDescent="0.2">
      <c r="A792" s="300"/>
      <c r="B792" s="300"/>
      <c r="C792" s="16"/>
      <c r="D792" s="171"/>
      <c r="E792" s="171"/>
      <c r="F792" s="15"/>
      <c r="G792" s="159"/>
      <c r="H792" s="159"/>
      <c r="K792" s="9"/>
    </row>
    <row r="793" spans="1:11" s="10" customFormat="1" x14ac:dyDescent="0.2">
      <c r="A793" s="300"/>
      <c r="B793" s="300"/>
      <c r="C793" s="16"/>
      <c r="D793" s="171"/>
      <c r="E793" s="171"/>
      <c r="F793" s="15"/>
      <c r="G793" s="159"/>
      <c r="H793" s="159"/>
      <c r="K793" s="9"/>
    </row>
    <row r="794" spans="1:11" s="10" customFormat="1" x14ac:dyDescent="0.2">
      <c r="A794" s="300"/>
      <c r="B794" s="300"/>
      <c r="C794" s="16"/>
      <c r="D794" s="171"/>
      <c r="E794" s="171"/>
      <c r="F794" s="15"/>
      <c r="G794" s="159"/>
      <c r="H794" s="159"/>
      <c r="K794" s="9"/>
    </row>
    <row r="795" spans="1:11" s="10" customFormat="1" x14ac:dyDescent="0.2">
      <c r="A795" s="300"/>
      <c r="B795" s="300"/>
      <c r="C795" s="16"/>
      <c r="D795" s="171"/>
      <c r="E795" s="171"/>
      <c r="F795" s="15"/>
      <c r="G795" s="159"/>
      <c r="H795" s="159"/>
      <c r="K795" s="9"/>
    </row>
    <row r="796" spans="1:11" s="10" customFormat="1" x14ac:dyDescent="0.2">
      <c r="A796" s="300"/>
      <c r="B796" s="300"/>
      <c r="C796" s="16"/>
      <c r="D796" s="171"/>
      <c r="E796" s="171"/>
      <c r="F796" s="15"/>
      <c r="G796" s="159"/>
      <c r="H796" s="159"/>
      <c r="K796" s="9"/>
    </row>
    <row r="797" spans="1:11" s="10" customFormat="1" x14ac:dyDescent="0.2">
      <c r="A797" s="300"/>
      <c r="B797" s="300"/>
      <c r="C797" s="16"/>
      <c r="D797" s="171"/>
      <c r="E797" s="171"/>
      <c r="F797" s="15"/>
      <c r="G797" s="159"/>
      <c r="H797" s="159"/>
      <c r="K797" s="9"/>
    </row>
    <row r="798" spans="1:11" s="10" customFormat="1" x14ac:dyDescent="0.2">
      <c r="A798" s="300"/>
      <c r="B798" s="300"/>
      <c r="C798" s="16"/>
      <c r="D798" s="171"/>
      <c r="E798" s="171"/>
      <c r="F798" s="15"/>
      <c r="G798" s="159"/>
      <c r="H798" s="159"/>
      <c r="K798" s="9"/>
    </row>
    <row r="799" spans="1:11" s="10" customFormat="1" x14ac:dyDescent="0.2">
      <c r="A799" s="300"/>
      <c r="B799" s="300"/>
      <c r="C799" s="16"/>
      <c r="D799" s="171"/>
      <c r="E799" s="171"/>
      <c r="F799" s="15"/>
      <c r="G799" s="159"/>
      <c r="H799" s="159"/>
      <c r="K799" s="9"/>
    </row>
    <row r="800" spans="1:11" s="10" customFormat="1" x14ac:dyDescent="0.2">
      <c r="A800" s="300"/>
      <c r="B800" s="300"/>
      <c r="C800" s="16"/>
      <c r="D800" s="171"/>
      <c r="E800" s="171"/>
      <c r="F800" s="15"/>
      <c r="G800" s="159"/>
      <c r="H800" s="159"/>
      <c r="K800" s="9"/>
    </row>
    <row r="801" spans="1:11" s="10" customFormat="1" x14ac:dyDescent="0.2">
      <c r="A801" s="300"/>
      <c r="B801" s="300"/>
      <c r="C801" s="16"/>
      <c r="D801" s="171"/>
      <c r="E801" s="171"/>
      <c r="F801" s="15"/>
      <c r="G801" s="159"/>
      <c r="H801" s="159"/>
      <c r="K801" s="9"/>
    </row>
    <row r="802" spans="1:11" s="10" customFormat="1" x14ac:dyDescent="0.2">
      <c r="A802" s="300"/>
      <c r="B802" s="300"/>
      <c r="C802" s="16"/>
      <c r="D802" s="171"/>
      <c r="E802" s="171"/>
      <c r="F802" s="15"/>
      <c r="G802" s="159"/>
      <c r="H802" s="159"/>
      <c r="K802" s="9"/>
    </row>
    <row r="803" spans="1:11" s="10" customFormat="1" x14ac:dyDescent="0.2">
      <c r="A803" s="300"/>
      <c r="B803" s="300"/>
      <c r="C803" s="16"/>
      <c r="D803" s="171"/>
      <c r="E803" s="171"/>
      <c r="F803" s="15"/>
      <c r="G803" s="159"/>
      <c r="H803" s="159"/>
      <c r="K803" s="9"/>
    </row>
    <row r="804" spans="1:11" s="10" customFormat="1" x14ac:dyDescent="0.2">
      <c r="A804" s="300"/>
      <c r="B804" s="300"/>
      <c r="C804" s="16"/>
      <c r="D804" s="171"/>
      <c r="E804" s="171"/>
      <c r="F804" s="15"/>
      <c r="G804" s="159"/>
      <c r="H804" s="159"/>
      <c r="K804" s="9"/>
    </row>
    <row r="805" spans="1:11" s="10" customFormat="1" x14ac:dyDescent="0.2">
      <c r="A805" s="300"/>
      <c r="B805" s="300"/>
      <c r="C805" s="16"/>
      <c r="D805" s="171"/>
      <c r="E805" s="171"/>
      <c r="F805" s="15"/>
      <c r="G805" s="159"/>
      <c r="H805" s="159"/>
      <c r="K805" s="9"/>
    </row>
    <row r="806" spans="1:11" s="10" customFormat="1" x14ac:dyDescent="0.2">
      <c r="A806" s="300"/>
      <c r="B806" s="300"/>
      <c r="C806" s="16"/>
      <c r="D806" s="171"/>
      <c r="E806" s="171"/>
      <c r="F806" s="15"/>
      <c r="G806" s="159"/>
      <c r="H806" s="159"/>
      <c r="K806" s="9"/>
    </row>
    <row r="807" spans="1:11" s="10" customFormat="1" x14ac:dyDescent="0.2">
      <c r="A807" s="300"/>
      <c r="B807" s="300"/>
      <c r="C807" s="16"/>
      <c r="D807" s="171"/>
      <c r="E807" s="171"/>
      <c r="F807" s="15"/>
      <c r="G807" s="159"/>
      <c r="H807" s="159"/>
      <c r="K807" s="9"/>
    </row>
    <row r="808" spans="1:11" s="10" customFormat="1" x14ac:dyDescent="0.2">
      <c r="A808" s="300"/>
      <c r="B808" s="300"/>
      <c r="C808" s="16"/>
      <c r="D808" s="171"/>
      <c r="E808" s="171"/>
      <c r="F808" s="15"/>
      <c r="G808" s="159"/>
      <c r="H808" s="159"/>
      <c r="K808" s="9"/>
    </row>
    <row r="809" spans="1:11" s="10" customFormat="1" x14ac:dyDescent="0.2">
      <c r="A809" s="300"/>
      <c r="B809" s="300"/>
      <c r="C809" s="16"/>
      <c r="D809" s="171"/>
      <c r="E809" s="171"/>
      <c r="F809" s="15"/>
      <c r="G809" s="159"/>
      <c r="H809" s="159"/>
      <c r="K809" s="9"/>
    </row>
    <row r="810" spans="1:11" s="10" customFormat="1" x14ac:dyDescent="0.2">
      <c r="A810" s="300"/>
      <c r="B810" s="300"/>
      <c r="C810" s="16"/>
      <c r="D810" s="171"/>
      <c r="E810" s="171"/>
      <c r="F810" s="15"/>
      <c r="G810" s="159"/>
      <c r="H810" s="159"/>
      <c r="K810" s="9"/>
    </row>
    <row r="811" spans="1:11" s="10" customFormat="1" x14ac:dyDescent="0.2">
      <c r="A811" s="300"/>
      <c r="B811" s="300"/>
      <c r="C811" s="16"/>
      <c r="D811" s="171"/>
      <c r="E811" s="171"/>
      <c r="F811" s="15"/>
      <c r="G811" s="159"/>
      <c r="H811" s="159"/>
      <c r="K811" s="9"/>
    </row>
    <row r="812" spans="1:11" s="10" customFormat="1" x14ac:dyDescent="0.2">
      <c r="A812" s="300"/>
      <c r="B812" s="300"/>
      <c r="C812" s="16"/>
      <c r="D812" s="171"/>
      <c r="E812" s="171"/>
      <c r="F812" s="15"/>
      <c r="G812" s="159"/>
      <c r="H812" s="159"/>
      <c r="K812" s="9"/>
    </row>
    <row r="813" spans="1:11" s="10" customFormat="1" x14ac:dyDescent="0.2">
      <c r="A813" s="300"/>
      <c r="B813" s="300"/>
      <c r="C813" s="16"/>
      <c r="D813" s="171"/>
      <c r="E813" s="171"/>
      <c r="F813" s="15"/>
      <c r="G813" s="159"/>
      <c r="H813" s="159"/>
      <c r="K813" s="9"/>
    </row>
    <row r="814" spans="1:11" s="10" customFormat="1" x14ac:dyDescent="0.2">
      <c r="A814" s="300"/>
      <c r="B814" s="300"/>
      <c r="C814" s="16"/>
      <c r="D814" s="171"/>
      <c r="E814" s="171"/>
      <c r="F814" s="15"/>
      <c r="G814" s="159"/>
      <c r="H814" s="159"/>
      <c r="K814" s="9"/>
    </row>
    <row r="815" spans="1:11" s="10" customFormat="1" x14ac:dyDescent="0.2">
      <c r="A815" s="300"/>
      <c r="B815" s="300"/>
      <c r="C815" s="16"/>
      <c r="D815" s="171"/>
      <c r="E815" s="171"/>
      <c r="F815" s="15"/>
      <c r="G815" s="159"/>
      <c r="H815" s="159"/>
      <c r="K815" s="9"/>
    </row>
    <row r="816" spans="1:11" s="10" customFormat="1" x14ac:dyDescent="0.2">
      <c r="A816" s="300"/>
      <c r="B816" s="300"/>
      <c r="C816" s="16"/>
      <c r="D816" s="171"/>
      <c r="E816" s="171"/>
      <c r="F816" s="15"/>
      <c r="G816" s="159"/>
      <c r="H816" s="159"/>
      <c r="K816" s="9"/>
    </row>
    <row r="817" spans="1:11" s="10" customFormat="1" x14ac:dyDescent="0.2">
      <c r="A817" s="300"/>
      <c r="B817" s="300"/>
      <c r="C817" s="16"/>
      <c r="D817" s="171"/>
      <c r="E817" s="171"/>
      <c r="F817" s="15"/>
      <c r="G817" s="159"/>
      <c r="H817" s="159"/>
      <c r="K817" s="9"/>
    </row>
    <row r="818" spans="1:11" s="10" customFormat="1" x14ac:dyDescent="0.2">
      <c r="A818" s="300"/>
      <c r="B818" s="300"/>
      <c r="C818" s="16"/>
      <c r="D818" s="171"/>
      <c r="E818" s="171"/>
      <c r="F818" s="15"/>
      <c r="G818" s="159"/>
      <c r="H818" s="159"/>
      <c r="K818" s="9"/>
    </row>
    <row r="819" spans="1:11" s="10" customFormat="1" x14ac:dyDescent="0.2">
      <c r="A819" s="300"/>
      <c r="B819" s="300"/>
      <c r="C819" s="16"/>
      <c r="D819" s="171"/>
      <c r="E819" s="171"/>
      <c r="F819" s="15"/>
      <c r="G819" s="159"/>
      <c r="H819" s="159"/>
      <c r="K819" s="9"/>
    </row>
    <row r="820" spans="1:11" s="10" customFormat="1" x14ac:dyDescent="0.2">
      <c r="A820" s="300"/>
      <c r="B820" s="300"/>
      <c r="C820" s="16"/>
      <c r="D820" s="171"/>
      <c r="E820" s="171"/>
      <c r="F820" s="15"/>
      <c r="G820" s="159"/>
      <c r="H820" s="159"/>
      <c r="K820" s="9"/>
    </row>
    <row r="821" spans="1:11" s="10" customFormat="1" x14ac:dyDescent="0.2">
      <c r="A821" s="300"/>
      <c r="B821" s="300"/>
      <c r="C821" s="16"/>
      <c r="D821" s="171"/>
      <c r="E821" s="171"/>
      <c r="F821" s="15"/>
      <c r="G821" s="159"/>
      <c r="H821" s="159"/>
      <c r="K821" s="9"/>
    </row>
    <row r="822" spans="1:11" s="10" customFormat="1" x14ac:dyDescent="0.2">
      <c r="A822" s="300"/>
      <c r="B822" s="300"/>
      <c r="C822" s="16"/>
      <c r="D822" s="171"/>
      <c r="E822" s="171"/>
      <c r="F822" s="15"/>
      <c r="G822" s="159"/>
      <c r="H822" s="159"/>
      <c r="K822" s="9"/>
    </row>
    <row r="823" spans="1:11" s="10" customFormat="1" x14ac:dyDescent="0.2">
      <c r="A823" s="300"/>
      <c r="B823" s="300"/>
      <c r="C823" s="16"/>
      <c r="D823" s="171"/>
      <c r="E823" s="171"/>
      <c r="F823" s="15"/>
      <c r="G823" s="159"/>
      <c r="H823" s="159"/>
      <c r="K823" s="9"/>
    </row>
    <row r="824" spans="1:11" s="10" customFormat="1" x14ac:dyDescent="0.2">
      <c r="A824" s="300"/>
      <c r="B824" s="300"/>
      <c r="C824" s="16"/>
      <c r="D824" s="171"/>
      <c r="E824" s="171"/>
      <c r="F824" s="15"/>
      <c r="G824" s="159"/>
      <c r="H824" s="159"/>
      <c r="K824" s="9"/>
    </row>
    <row r="825" spans="1:11" s="10" customFormat="1" x14ac:dyDescent="0.2">
      <c r="A825" s="300"/>
      <c r="B825" s="300"/>
      <c r="C825" s="16"/>
      <c r="D825" s="171"/>
      <c r="E825" s="171"/>
      <c r="F825" s="15"/>
      <c r="G825" s="159"/>
      <c r="H825" s="159"/>
      <c r="K825" s="9"/>
    </row>
    <row r="826" spans="1:11" s="10" customFormat="1" x14ac:dyDescent="0.2">
      <c r="A826" s="300"/>
      <c r="B826" s="300"/>
      <c r="C826" s="16"/>
      <c r="D826" s="171"/>
      <c r="E826" s="171"/>
      <c r="F826" s="15"/>
      <c r="G826" s="159"/>
      <c r="H826" s="159"/>
      <c r="K826" s="9"/>
    </row>
    <row r="827" spans="1:11" s="10" customFormat="1" x14ac:dyDescent="0.2">
      <c r="A827" s="300"/>
      <c r="B827" s="300"/>
      <c r="C827" s="16"/>
      <c r="D827" s="171"/>
      <c r="E827" s="171"/>
      <c r="F827" s="15"/>
      <c r="G827" s="159"/>
      <c r="H827" s="159"/>
      <c r="K827" s="9"/>
    </row>
    <row r="828" spans="1:11" s="10" customFormat="1" x14ac:dyDescent="0.2">
      <c r="A828" s="300"/>
      <c r="B828" s="300"/>
      <c r="C828" s="16"/>
      <c r="D828" s="171"/>
      <c r="E828" s="171"/>
      <c r="F828" s="15"/>
      <c r="G828" s="159"/>
      <c r="H828" s="159"/>
      <c r="K828" s="9"/>
    </row>
    <row r="829" spans="1:11" s="10" customFormat="1" x14ac:dyDescent="0.2">
      <c r="A829" s="300"/>
      <c r="B829" s="300"/>
      <c r="C829" s="16"/>
      <c r="D829" s="171"/>
      <c r="E829" s="171"/>
      <c r="F829" s="15"/>
      <c r="G829" s="159"/>
      <c r="H829" s="159"/>
      <c r="K829" s="9"/>
    </row>
    <row r="830" spans="1:11" s="10" customFormat="1" x14ac:dyDescent="0.2">
      <c r="A830" s="300"/>
      <c r="B830" s="300"/>
      <c r="C830" s="16"/>
      <c r="D830" s="171"/>
      <c r="E830" s="171"/>
      <c r="F830" s="15"/>
      <c r="G830" s="159"/>
      <c r="H830" s="159"/>
      <c r="K830" s="9"/>
    </row>
    <row r="831" spans="1:11" s="10" customFormat="1" x14ac:dyDescent="0.2">
      <c r="A831" s="300"/>
      <c r="B831" s="300"/>
      <c r="C831" s="16"/>
      <c r="D831" s="171"/>
      <c r="E831" s="171"/>
      <c r="F831" s="15"/>
      <c r="G831" s="159"/>
      <c r="H831" s="159"/>
      <c r="K831" s="9"/>
    </row>
    <row r="832" spans="1:11" s="10" customFormat="1" x14ac:dyDescent="0.2">
      <c r="A832" s="300"/>
      <c r="B832" s="300"/>
      <c r="C832" s="16"/>
      <c r="D832" s="171"/>
      <c r="E832" s="171"/>
      <c r="F832" s="15"/>
      <c r="G832" s="159"/>
      <c r="H832" s="159"/>
      <c r="K832" s="9"/>
    </row>
    <row r="833" spans="1:11" s="10" customFormat="1" x14ac:dyDescent="0.2">
      <c r="A833" s="300"/>
      <c r="B833" s="300"/>
      <c r="C833" s="16"/>
      <c r="D833" s="171"/>
      <c r="E833" s="171"/>
      <c r="F833" s="15"/>
      <c r="G833" s="159"/>
      <c r="H833" s="159"/>
      <c r="K833" s="9"/>
    </row>
    <row r="834" spans="1:11" s="10" customFormat="1" x14ac:dyDescent="0.2">
      <c r="A834" s="300"/>
      <c r="B834" s="300"/>
      <c r="C834" s="16"/>
      <c r="D834" s="171"/>
      <c r="E834" s="171"/>
      <c r="F834" s="15"/>
      <c r="G834" s="159"/>
      <c r="H834" s="159"/>
      <c r="K834" s="9"/>
    </row>
    <row r="835" spans="1:11" s="10" customFormat="1" x14ac:dyDescent="0.2">
      <c r="A835" s="300"/>
      <c r="B835" s="300"/>
      <c r="C835" s="16"/>
      <c r="D835" s="171"/>
      <c r="E835" s="171"/>
      <c r="F835" s="15"/>
      <c r="G835" s="159"/>
      <c r="H835" s="159"/>
      <c r="K835" s="9"/>
    </row>
    <row r="836" spans="1:11" s="10" customFormat="1" x14ac:dyDescent="0.2">
      <c r="A836" s="300"/>
      <c r="B836" s="300"/>
      <c r="C836" s="16"/>
      <c r="D836" s="171"/>
      <c r="E836" s="171"/>
      <c r="F836" s="15"/>
      <c r="G836" s="159"/>
      <c r="H836" s="159"/>
      <c r="K836" s="9"/>
    </row>
    <row r="837" spans="1:11" s="10" customFormat="1" x14ac:dyDescent="0.2">
      <c r="A837" s="300"/>
      <c r="B837" s="300"/>
      <c r="C837" s="16"/>
      <c r="D837" s="171"/>
      <c r="E837" s="171"/>
      <c r="F837" s="15"/>
      <c r="G837" s="159"/>
      <c r="H837" s="159"/>
      <c r="K837" s="9"/>
    </row>
    <row r="838" spans="1:11" s="10" customFormat="1" x14ac:dyDescent="0.2">
      <c r="A838" s="300"/>
      <c r="B838" s="300"/>
      <c r="C838" s="16"/>
      <c r="D838" s="171"/>
      <c r="E838" s="171"/>
      <c r="F838" s="15"/>
      <c r="G838" s="159"/>
      <c r="H838" s="159"/>
      <c r="K838" s="9"/>
    </row>
    <row r="839" spans="1:11" s="10" customFormat="1" x14ac:dyDescent="0.2">
      <c r="A839" s="300"/>
      <c r="B839" s="300"/>
      <c r="C839" s="16"/>
      <c r="D839" s="171"/>
      <c r="E839" s="171"/>
      <c r="F839" s="15"/>
      <c r="G839" s="159"/>
      <c r="H839" s="159"/>
      <c r="K839" s="9"/>
    </row>
    <row r="840" spans="1:11" s="10" customFormat="1" x14ac:dyDescent="0.2">
      <c r="A840" s="300"/>
      <c r="B840" s="300"/>
      <c r="C840" s="16"/>
      <c r="D840" s="171"/>
      <c r="E840" s="171"/>
      <c r="F840" s="15"/>
      <c r="G840" s="159"/>
      <c r="H840" s="159"/>
      <c r="K840" s="9"/>
    </row>
    <row r="841" spans="1:11" s="10" customFormat="1" x14ac:dyDescent="0.2">
      <c r="A841" s="300"/>
      <c r="B841" s="300"/>
      <c r="C841" s="16"/>
      <c r="D841" s="171"/>
      <c r="E841" s="171"/>
      <c r="F841" s="15"/>
      <c r="G841" s="159"/>
      <c r="H841" s="159"/>
      <c r="K841" s="9"/>
    </row>
    <row r="842" spans="1:11" s="10" customFormat="1" x14ac:dyDescent="0.2">
      <c r="A842" s="300"/>
      <c r="B842" s="300"/>
      <c r="C842" s="16"/>
      <c r="D842" s="171"/>
      <c r="E842" s="171"/>
      <c r="F842" s="15"/>
      <c r="G842" s="159"/>
      <c r="H842" s="159"/>
      <c r="K842" s="9"/>
    </row>
    <row r="843" spans="1:11" s="10" customFormat="1" x14ac:dyDescent="0.2">
      <c r="A843" s="300"/>
      <c r="B843" s="300"/>
      <c r="C843" s="16"/>
      <c r="D843" s="171"/>
      <c r="E843" s="171"/>
      <c r="F843" s="15"/>
      <c r="G843" s="159"/>
      <c r="H843" s="159"/>
      <c r="K843" s="9"/>
    </row>
    <row r="844" spans="1:11" s="10" customFormat="1" x14ac:dyDescent="0.2">
      <c r="A844" s="300"/>
      <c r="B844" s="300"/>
      <c r="C844" s="16"/>
      <c r="D844" s="171"/>
      <c r="E844" s="171"/>
      <c r="F844" s="15"/>
      <c r="G844" s="159"/>
      <c r="H844" s="159"/>
      <c r="K844" s="9"/>
    </row>
    <row r="845" spans="1:11" s="10" customFormat="1" x14ac:dyDescent="0.2">
      <c r="A845" s="300"/>
      <c r="B845" s="300"/>
      <c r="C845" s="16"/>
      <c r="D845" s="171"/>
      <c r="E845" s="171"/>
      <c r="F845" s="15"/>
      <c r="G845" s="159"/>
      <c r="H845" s="159"/>
      <c r="K845" s="9"/>
    </row>
    <row r="846" spans="1:11" s="10" customFormat="1" x14ac:dyDescent="0.2">
      <c r="A846" s="300"/>
      <c r="B846" s="300"/>
      <c r="C846" s="16"/>
      <c r="D846" s="171"/>
      <c r="E846" s="171"/>
      <c r="F846" s="15"/>
      <c r="G846" s="159"/>
      <c r="H846" s="159"/>
      <c r="K846" s="9"/>
    </row>
    <row r="847" spans="1:11" s="10" customFormat="1" x14ac:dyDescent="0.2">
      <c r="A847" s="300"/>
      <c r="B847" s="300"/>
      <c r="C847" s="16"/>
      <c r="D847" s="171"/>
      <c r="E847" s="171"/>
      <c r="F847" s="15"/>
      <c r="G847" s="159"/>
      <c r="H847" s="159"/>
      <c r="K847" s="9"/>
    </row>
    <row r="848" spans="1:11" s="10" customFormat="1" x14ac:dyDescent="0.2">
      <c r="A848" s="300"/>
      <c r="B848" s="300"/>
      <c r="C848" s="16"/>
      <c r="D848" s="171"/>
      <c r="E848" s="171"/>
      <c r="F848" s="15"/>
      <c r="G848" s="159"/>
      <c r="H848" s="159"/>
      <c r="K848" s="9"/>
    </row>
    <row r="849" spans="1:11" s="10" customFormat="1" x14ac:dyDescent="0.2">
      <c r="A849" s="300"/>
      <c r="B849" s="300"/>
      <c r="C849" s="16"/>
      <c r="D849" s="171"/>
      <c r="E849" s="171"/>
      <c r="F849" s="15"/>
      <c r="G849" s="159"/>
      <c r="H849" s="159"/>
      <c r="K849" s="9"/>
    </row>
    <row r="850" spans="1:11" s="10" customFormat="1" x14ac:dyDescent="0.2">
      <c r="A850" s="300"/>
      <c r="B850" s="300"/>
      <c r="C850" s="16"/>
      <c r="D850" s="171"/>
      <c r="E850" s="171"/>
      <c r="F850" s="15"/>
      <c r="G850" s="159"/>
      <c r="H850" s="159"/>
      <c r="K850" s="9"/>
    </row>
    <row r="851" spans="1:11" s="10" customFormat="1" x14ac:dyDescent="0.2">
      <c r="A851" s="300"/>
      <c r="B851" s="300"/>
      <c r="C851" s="16"/>
      <c r="D851" s="171"/>
      <c r="E851" s="171"/>
      <c r="F851" s="15"/>
      <c r="G851" s="159"/>
      <c r="H851" s="159"/>
      <c r="K851" s="9"/>
    </row>
    <row r="852" spans="1:11" s="10" customFormat="1" x14ac:dyDescent="0.2">
      <c r="A852" s="300"/>
      <c r="B852" s="300"/>
      <c r="C852" s="16"/>
      <c r="D852" s="171"/>
      <c r="E852" s="171"/>
      <c r="F852" s="15"/>
      <c r="G852" s="159"/>
      <c r="H852" s="159"/>
      <c r="K852" s="9"/>
    </row>
    <row r="853" spans="1:11" s="10" customFormat="1" x14ac:dyDescent="0.2">
      <c r="A853" s="300"/>
      <c r="B853" s="300"/>
      <c r="C853" s="16"/>
      <c r="D853" s="171"/>
      <c r="E853" s="171"/>
      <c r="F853" s="15"/>
      <c r="G853" s="159"/>
      <c r="H853" s="159"/>
      <c r="K853" s="9"/>
    </row>
    <row r="854" spans="1:11" s="10" customFormat="1" x14ac:dyDescent="0.2">
      <c r="A854" s="300"/>
      <c r="B854" s="300"/>
      <c r="C854" s="16"/>
      <c r="D854" s="171"/>
      <c r="E854" s="171"/>
      <c r="F854" s="15"/>
      <c r="G854" s="159"/>
      <c r="H854" s="159"/>
      <c r="K854" s="9"/>
    </row>
    <row r="855" spans="1:11" s="10" customFormat="1" x14ac:dyDescent="0.2">
      <c r="A855" s="300"/>
      <c r="B855" s="300"/>
      <c r="C855" s="16"/>
      <c r="D855" s="171"/>
      <c r="E855" s="171"/>
      <c r="F855" s="15"/>
      <c r="G855" s="159"/>
      <c r="H855" s="159"/>
      <c r="K855" s="9"/>
    </row>
    <row r="856" spans="1:11" s="10" customFormat="1" x14ac:dyDescent="0.2">
      <c r="A856" s="300"/>
      <c r="B856" s="300"/>
      <c r="C856" s="16"/>
      <c r="D856" s="171"/>
      <c r="E856" s="171"/>
      <c r="F856" s="15"/>
      <c r="G856" s="159"/>
      <c r="H856" s="159"/>
      <c r="K856" s="9"/>
    </row>
    <row r="857" spans="1:11" s="10" customFormat="1" x14ac:dyDescent="0.2">
      <c r="A857" s="300"/>
      <c r="B857" s="300"/>
      <c r="C857" s="16"/>
      <c r="D857" s="171"/>
      <c r="E857" s="171"/>
      <c r="F857" s="15"/>
      <c r="G857" s="159"/>
      <c r="H857" s="159"/>
      <c r="K857" s="9"/>
    </row>
    <row r="858" spans="1:11" s="10" customFormat="1" x14ac:dyDescent="0.2">
      <c r="A858" s="300"/>
      <c r="B858" s="300"/>
      <c r="C858" s="16"/>
      <c r="D858" s="171"/>
      <c r="E858" s="171"/>
      <c r="F858" s="15"/>
      <c r="G858" s="159"/>
      <c r="H858" s="159"/>
      <c r="K858" s="9"/>
    </row>
    <row r="859" spans="1:11" s="10" customFormat="1" x14ac:dyDescent="0.2">
      <c r="A859" s="300"/>
      <c r="B859" s="300"/>
      <c r="C859" s="16"/>
      <c r="D859" s="171"/>
      <c r="E859" s="171"/>
      <c r="F859" s="15"/>
      <c r="G859" s="159"/>
      <c r="H859" s="159"/>
      <c r="K859" s="9"/>
    </row>
    <row r="860" spans="1:11" s="10" customFormat="1" x14ac:dyDescent="0.2">
      <c r="A860" s="300"/>
      <c r="B860" s="300"/>
      <c r="C860" s="16"/>
      <c r="D860" s="171"/>
      <c r="E860" s="171"/>
      <c r="F860" s="15"/>
      <c r="G860" s="159"/>
      <c r="H860" s="159"/>
      <c r="K860" s="9"/>
    </row>
    <row r="861" spans="1:11" s="10" customFormat="1" x14ac:dyDescent="0.2">
      <c r="A861" s="300"/>
      <c r="B861" s="300"/>
      <c r="C861" s="16"/>
      <c r="D861" s="171"/>
      <c r="E861" s="171"/>
      <c r="F861" s="15"/>
      <c r="G861" s="159"/>
      <c r="H861" s="159"/>
      <c r="K861" s="9"/>
    </row>
    <row r="862" spans="1:11" s="10" customFormat="1" x14ac:dyDescent="0.2">
      <c r="A862" s="300"/>
      <c r="B862" s="300"/>
      <c r="C862" s="16"/>
      <c r="D862" s="171"/>
      <c r="E862" s="171"/>
      <c r="F862" s="15"/>
      <c r="G862" s="159"/>
      <c r="H862" s="159"/>
      <c r="K862" s="9"/>
    </row>
    <row r="863" spans="1:11" s="10" customFormat="1" x14ac:dyDescent="0.2">
      <c r="A863" s="300"/>
      <c r="B863" s="300"/>
      <c r="C863" s="16"/>
      <c r="D863" s="171"/>
      <c r="E863" s="171"/>
      <c r="F863" s="15"/>
      <c r="G863" s="159"/>
      <c r="H863" s="159"/>
      <c r="K863" s="9"/>
    </row>
    <row r="864" spans="1:11" s="10" customFormat="1" x14ac:dyDescent="0.2">
      <c r="A864" s="300"/>
      <c r="B864" s="300"/>
      <c r="C864" s="16"/>
      <c r="D864" s="171"/>
      <c r="E864" s="171"/>
      <c r="F864" s="15"/>
      <c r="G864" s="159"/>
      <c r="H864" s="159"/>
      <c r="K864" s="9"/>
    </row>
    <row r="865" spans="1:11" s="10" customFormat="1" x14ac:dyDescent="0.2">
      <c r="A865" s="300"/>
      <c r="B865" s="300"/>
      <c r="C865" s="16"/>
      <c r="D865" s="171"/>
      <c r="E865" s="171"/>
      <c r="F865" s="15"/>
      <c r="G865" s="159"/>
      <c r="H865" s="159"/>
      <c r="K865" s="9"/>
    </row>
    <row r="866" spans="1:11" s="10" customFormat="1" x14ac:dyDescent="0.2">
      <c r="A866" s="300"/>
      <c r="B866" s="300"/>
      <c r="C866" s="16"/>
      <c r="D866" s="171"/>
      <c r="E866" s="171"/>
      <c r="F866" s="15"/>
      <c r="G866" s="159"/>
      <c r="H866" s="159"/>
      <c r="K866" s="9"/>
    </row>
    <row r="867" spans="1:11" s="10" customFormat="1" x14ac:dyDescent="0.2">
      <c r="A867" s="300"/>
      <c r="B867" s="300"/>
      <c r="C867" s="16"/>
      <c r="D867" s="171"/>
      <c r="E867" s="171"/>
      <c r="F867" s="15"/>
      <c r="G867" s="159"/>
      <c r="H867" s="159"/>
      <c r="K867" s="9"/>
    </row>
    <row r="868" spans="1:11" s="10" customFormat="1" x14ac:dyDescent="0.2">
      <c r="A868" s="300"/>
      <c r="B868" s="300"/>
      <c r="C868" s="16"/>
      <c r="D868" s="171"/>
      <c r="E868" s="171"/>
      <c r="F868" s="15"/>
      <c r="G868" s="159"/>
      <c r="H868" s="159"/>
      <c r="K868" s="9"/>
    </row>
    <row r="869" spans="1:11" s="10" customFormat="1" x14ac:dyDescent="0.2">
      <c r="A869" s="300"/>
      <c r="B869" s="300"/>
      <c r="C869" s="16"/>
      <c r="D869" s="171"/>
      <c r="E869" s="171"/>
      <c r="F869" s="15"/>
      <c r="G869" s="159"/>
      <c r="H869" s="159"/>
      <c r="K869" s="9"/>
    </row>
    <row r="870" spans="1:11" s="10" customFormat="1" x14ac:dyDescent="0.2">
      <c r="A870" s="300"/>
      <c r="B870" s="300"/>
      <c r="C870" s="16"/>
      <c r="D870" s="171"/>
      <c r="E870" s="171"/>
      <c r="F870" s="15"/>
      <c r="G870" s="159"/>
      <c r="H870" s="159"/>
      <c r="K870" s="9"/>
    </row>
    <row r="871" spans="1:11" s="10" customFormat="1" x14ac:dyDescent="0.2">
      <c r="A871" s="300"/>
      <c r="B871" s="300"/>
      <c r="C871" s="16"/>
      <c r="D871" s="171"/>
      <c r="E871" s="171"/>
      <c r="F871" s="15"/>
      <c r="G871" s="159"/>
      <c r="H871" s="159"/>
      <c r="K871" s="9"/>
    </row>
    <row r="872" spans="1:11" s="10" customFormat="1" x14ac:dyDescent="0.2">
      <c r="A872" s="300"/>
      <c r="B872" s="300"/>
      <c r="C872" s="16"/>
      <c r="D872" s="171"/>
      <c r="E872" s="171"/>
      <c r="F872" s="15"/>
      <c r="G872" s="159"/>
      <c r="H872" s="159"/>
      <c r="K872" s="9"/>
    </row>
    <row r="873" spans="1:11" s="10" customFormat="1" x14ac:dyDescent="0.2">
      <c r="A873" s="300"/>
      <c r="B873" s="300"/>
      <c r="C873" s="16"/>
      <c r="D873" s="171"/>
      <c r="E873" s="171"/>
      <c r="F873" s="15"/>
      <c r="G873" s="159"/>
      <c r="H873" s="159"/>
      <c r="K873" s="9"/>
    </row>
    <row r="874" spans="1:11" s="10" customFormat="1" x14ac:dyDescent="0.2">
      <c r="A874" s="300"/>
      <c r="B874" s="300"/>
      <c r="C874" s="16"/>
      <c r="D874" s="171"/>
      <c r="E874" s="171"/>
      <c r="F874" s="15"/>
      <c r="G874" s="159"/>
      <c r="H874" s="159"/>
      <c r="K874" s="9"/>
    </row>
    <row r="875" spans="1:11" s="10" customFormat="1" x14ac:dyDescent="0.2">
      <c r="A875" s="300"/>
      <c r="B875" s="300"/>
      <c r="C875" s="16"/>
      <c r="D875" s="171"/>
      <c r="E875" s="171"/>
      <c r="F875" s="15"/>
      <c r="G875" s="159"/>
      <c r="H875" s="159"/>
      <c r="K875" s="9"/>
    </row>
    <row r="876" spans="1:11" s="10" customFormat="1" x14ac:dyDescent="0.2">
      <c r="A876" s="300"/>
      <c r="B876" s="300"/>
      <c r="C876" s="16"/>
      <c r="D876" s="171"/>
      <c r="E876" s="171"/>
      <c r="F876" s="15"/>
      <c r="G876" s="159"/>
      <c r="H876" s="159"/>
      <c r="K876" s="9"/>
    </row>
    <row r="877" spans="1:11" s="10" customFormat="1" x14ac:dyDescent="0.2">
      <c r="A877" s="300"/>
      <c r="B877" s="300"/>
      <c r="C877" s="16"/>
      <c r="D877" s="171"/>
      <c r="E877" s="171"/>
      <c r="F877" s="15"/>
      <c r="G877" s="159"/>
      <c r="H877" s="159"/>
      <c r="K877" s="9"/>
    </row>
    <row r="878" spans="1:11" s="10" customFormat="1" x14ac:dyDescent="0.2">
      <c r="A878" s="300"/>
      <c r="B878" s="300"/>
      <c r="C878" s="16"/>
      <c r="D878" s="171"/>
      <c r="E878" s="171"/>
      <c r="F878" s="15"/>
      <c r="G878" s="159"/>
      <c r="H878" s="159"/>
      <c r="K878" s="9"/>
    </row>
    <row r="879" spans="1:11" s="10" customFormat="1" x14ac:dyDescent="0.2">
      <c r="A879" s="300"/>
      <c r="B879" s="300"/>
      <c r="C879" s="16"/>
      <c r="D879" s="171"/>
      <c r="E879" s="171"/>
      <c r="F879" s="15"/>
      <c r="G879" s="159"/>
      <c r="H879" s="159"/>
      <c r="K879" s="9"/>
    </row>
    <row r="880" spans="1:11" s="10" customFormat="1" x14ac:dyDescent="0.2">
      <c r="A880" s="300"/>
      <c r="B880" s="300"/>
      <c r="C880" s="16"/>
      <c r="D880" s="171"/>
      <c r="E880" s="171"/>
      <c r="F880" s="15"/>
      <c r="G880" s="159"/>
      <c r="H880" s="159"/>
      <c r="K880" s="9"/>
    </row>
    <row r="881" spans="1:11" s="10" customFormat="1" x14ac:dyDescent="0.2">
      <c r="A881" s="300"/>
      <c r="B881" s="300"/>
      <c r="C881" s="16"/>
      <c r="D881" s="171"/>
      <c r="E881" s="171"/>
      <c r="F881" s="15"/>
      <c r="G881" s="159"/>
      <c r="H881" s="159"/>
      <c r="K881" s="9"/>
    </row>
    <row r="882" spans="1:11" s="10" customFormat="1" x14ac:dyDescent="0.2">
      <c r="A882" s="300"/>
      <c r="B882" s="300"/>
      <c r="C882" s="16"/>
      <c r="D882" s="171"/>
      <c r="E882" s="171"/>
      <c r="F882" s="15"/>
      <c r="G882" s="159"/>
      <c r="H882" s="159"/>
      <c r="K882" s="9"/>
    </row>
    <row r="883" spans="1:11" s="10" customFormat="1" x14ac:dyDescent="0.2">
      <c r="A883" s="300"/>
      <c r="B883" s="300"/>
      <c r="C883" s="16"/>
      <c r="D883" s="171"/>
      <c r="E883" s="171"/>
      <c r="F883" s="15"/>
      <c r="G883" s="159"/>
      <c r="H883" s="159"/>
      <c r="K883" s="9"/>
    </row>
    <row r="884" spans="1:11" s="10" customFormat="1" x14ac:dyDescent="0.2">
      <c r="A884" s="300"/>
      <c r="B884" s="300"/>
      <c r="C884" s="16"/>
      <c r="D884" s="171"/>
      <c r="E884" s="171"/>
      <c r="F884" s="15"/>
      <c r="G884" s="159"/>
      <c r="H884" s="159"/>
      <c r="K884" s="9"/>
    </row>
    <row r="885" spans="1:11" s="10" customFormat="1" x14ac:dyDescent="0.2">
      <c r="A885" s="300"/>
      <c r="B885" s="300"/>
      <c r="C885" s="16"/>
      <c r="D885" s="171"/>
      <c r="E885" s="171"/>
      <c r="F885" s="15"/>
      <c r="G885" s="159"/>
      <c r="H885" s="159"/>
      <c r="K885" s="9"/>
    </row>
    <row r="886" spans="1:11" s="10" customFormat="1" x14ac:dyDescent="0.2">
      <c r="A886" s="300"/>
      <c r="B886" s="300"/>
      <c r="C886" s="16"/>
      <c r="D886" s="171"/>
      <c r="E886" s="171"/>
      <c r="F886" s="15"/>
      <c r="G886" s="159"/>
      <c r="H886" s="159"/>
      <c r="K886" s="9"/>
    </row>
    <row r="887" spans="1:11" s="10" customFormat="1" x14ac:dyDescent="0.2">
      <c r="A887" s="300"/>
      <c r="B887" s="300"/>
      <c r="C887" s="16"/>
      <c r="D887" s="171"/>
      <c r="E887" s="171"/>
      <c r="F887" s="15"/>
      <c r="G887" s="159"/>
      <c r="H887" s="159"/>
      <c r="K887" s="9"/>
    </row>
    <row r="888" spans="1:11" s="10" customFormat="1" x14ac:dyDescent="0.2">
      <c r="A888" s="300"/>
      <c r="B888" s="300"/>
      <c r="C888" s="16"/>
      <c r="D888" s="171"/>
      <c r="E888" s="171"/>
      <c r="F888" s="15"/>
      <c r="G888" s="159"/>
      <c r="H888" s="159"/>
      <c r="K888" s="9"/>
    </row>
    <row r="889" spans="1:11" s="10" customFormat="1" x14ac:dyDescent="0.2">
      <c r="A889" s="300"/>
      <c r="B889" s="300"/>
      <c r="C889" s="16"/>
      <c r="D889" s="171"/>
      <c r="E889" s="171"/>
      <c r="F889" s="15"/>
      <c r="G889" s="159"/>
      <c r="H889" s="159"/>
      <c r="K889" s="9"/>
    </row>
    <row r="890" spans="1:11" s="10" customFormat="1" x14ac:dyDescent="0.2">
      <c r="A890" s="300"/>
      <c r="B890" s="300"/>
      <c r="C890" s="16"/>
      <c r="D890" s="171"/>
      <c r="E890" s="171"/>
      <c r="F890" s="15"/>
      <c r="G890" s="159"/>
      <c r="H890" s="159"/>
      <c r="K890" s="9"/>
    </row>
    <row r="891" spans="1:11" s="10" customFormat="1" x14ac:dyDescent="0.2">
      <c r="A891" s="300"/>
      <c r="B891" s="300"/>
      <c r="C891" s="16"/>
      <c r="D891" s="171"/>
      <c r="E891" s="171"/>
      <c r="F891" s="15"/>
      <c r="G891" s="159"/>
      <c r="H891" s="159"/>
      <c r="K891" s="9"/>
    </row>
    <row r="892" spans="1:11" s="10" customFormat="1" x14ac:dyDescent="0.2">
      <c r="A892" s="300"/>
      <c r="B892" s="300"/>
      <c r="C892" s="16"/>
      <c r="D892" s="171"/>
      <c r="E892" s="171"/>
      <c r="F892" s="15"/>
      <c r="G892" s="159"/>
      <c r="H892" s="159"/>
      <c r="K892" s="9"/>
    </row>
    <row r="893" spans="1:11" s="10" customFormat="1" x14ac:dyDescent="0.2">
      <c r="A893" s="300"/>
      <c r="B893" s="300"/>
      <c r="C893" s="16"/>
      <c r="D893" s="171"/>
      <c r="E893" s="171"/>
      <c r="F893" s="15"/>
      <c r="G893" s="159"/>
      <c r="H893" s="159"/>
      <c r="K893" s="9"/>
    </row>
    <row r="894" spans="1:11" s="10" customFormat="1" x14ac:dyDescent="0.2">
      <c r="A894" s="300"/>
      <c r="B894" s="300"/>
      <c r="C894" s="16"/>
      <c r="D894" s="171"/>
      <c r="E894" s="171"/>
      <c r="F894" s="15"/>
      <c r="G894" s="159"/>
      <c r="H894" s="159"/>
      <c r="K894" s="9"/>
    </row>
    <row r="895" spans="1:11" s="10" customFormat="1" x14ac:dyDescent="0.2">
      <c r="A895" s="300"/>
      <c r="B895" s="300"/>
      <c r="C895" s="16"/>
      <c r="D895" s="171"/>
      <c r="E895" s="171"/>
      <c r="F895" s="15"/>
      <c r="G895" s="159"/>
      <c r="H895" s="159"/>
      <c r="K895" s="9"/>
    </row>
    <row r="896" spans="1:11" s="10" customFormat="1" x14ac:dyDescent="0.2">
      <c r="A896" s="300"/>
      <c r="B896" s="300"/>
      <c r="C896" s="16"/>
      <c r="D896" s="171"/>
      <c r="E896" s="171"/>
      <c r="F896" s="15"/>
      <c r="G896" s="159"/>
      <c r="H896" s="159"/>
      <c r="K896" s="9"/>
    </row>
    <row r="897" spans="1:11" s="10" customFormat="1" x14ac:dyDescent="0.2">
      <c r="A897" s="300"/>
      <c r="B897" s="300"/>
      <c r="C897" s="16"/>
      <c r="D897" s="171"/>
      <c r="E897" s="171"/>
      <c r="F897" s="15"/>
      <c r="G897" s="159"/>
      <c r="H897" s="159"/>
      <c r="K897" s="9"/>
    </row>
    <row r="898" spans="1:11" s="10" customFormat="1" x14ac:dyDescent="0.2">
      <c r="A898" s="300"/>
      <c r="B898" s="300"/>
      <c r="C898" s="16"/>
      <c r="D898" s="171"/>
      <c r="E898" s="171"/>
      <c r="F898" s="15"/>
      <c r="G898" s="159"/>
      <c r="H898" s="159"/>
      <c r="K898" s="9"/>
    </row>
    <row r="899" spans="1:11" s="10" customFormat="1" x14ac:dyDescent="0.2">
      <c r="A899" s="300"/>
      <c r="B899" s="300"/>
      <c r="C899" s="16"/>
      <c r="D899" s="171"/>
      <c r="E899" s="171"/>
      <c r="F899" s="15"/>
      <c r="G899" s="159"/>
      <c r="H899" s="159"/>
      <c r="K899" s="9"/>
    </row>
    <row r="900" spans="1:11" s="10" customFormat="1" x14ac:dyDescent="0.2">
      <c r="A900" s="300"/>
      <c r="B900" s="300"/>
      <c r="C900" s="16"/>
      <c r="D900" s="171"/>
      <c r="E900" s="171"/>
      <c r="F900" s="15"/>
      <c r="G900" s="159"/>
      <c r="H900" s="159"/>
      <c r="K900" s="9"/>
    </row>
    <row r="901" spans="1:11" s="10" customFormat="1" x14ac:dyDescent="0.2">
      <c r="A901" s="300"/>
      <c r="B901" s="300"/>
      <c r="C901" s="16"/>
      <c r="D901" s="171"/>
      <c r="E901" s="171"/>
      <c r="F901" s="15"/>
      <c r="G901" s="159"/>
      <c r="H901" s="159"/>
      <c r="K901" s="9"/>
    </row>
    <row r="902" spans="1:11" s="10" customFormat="1" x14ac:dyDescent="0.2">
      <c r="A902" s="300"/>
      <c r="B902" s="300"/>
      <c r="C902" s="16"/>
      <c r="D902" s="171"/>
      <c r="E902" s="171"/>
      <c r="F902" s="15"/>
      <c r="G902" s="159"/>
      <c r="H902" s="159"/>
      <c r="K902" s="9"/>
    </row>
    <row r="903" spans="1:11" s="10" customFormat="1" x14ac:dyDescent="0.2">
      <c r="A903" s="300"/>
      <c r="B903" s="300"/>
      <c r="C903" s="16"/>
      <c r="D903" s="171"/>
      <c r="E903" s="171"/>
      <c r="F903" s="15"/>
      <c r="G903" s="159"/>
      <c r="H903" s="159"/>
      <c r="K903" s="9"/>
    </row>
    <row r="904" spans="1:11" s="10" customFormat="1" x14ac:dyDescent="0.2">
      <c r="A904" s="300"/>
      <c r="B904" s="300"/>
      <c r="C904" s="16"/>
      <c r="D904" s="171"/>
      <c r="E904" s="171"/>
      <c r="F904" s="15"/>
      <c r="G904" s="159"/>
      <c r="H904" s="159"/>
      <c r="K904" s="9"/>
    </row>
    <row r="905" spans="1:11" s="10" customFormat="1" x14ac:dyDescent="0.2">
      <c r="A905" s="300"/>
      <c r="B905" s="300"/>
      <c r="C905" s="16"/>
      <c r="D905" s="171"/>
      <c r="E905" s="171"/>
      <c r="F905" s="15"/>
      <c r="G905" s="159"/>
      <c r="H905" s="159"/>
      <c r="K905" s="9"/>
    </row>
    <row r="906" spans="1:11" s="10" customFormat="1" x14ac:dyDescent="0.2">
      <c r="A906" s="300"/>
      <c r="B906" s="300"/>
      <c r="C906" s="16"/>
      <c r="D906" s="171"/>
      <c r="E906" s="171"/>
      <c r="F906" s="15"/>
      <c r="G906" s="159"/>
      <c r="H906" s="159"/>
      <c r="K906" s="9"/>
    </row>
    <row r="907" spans="1:11" s="10" customFormat="1" x14ac:dyDescent="0.2">
      <c r="A907" s="300"/>
      <c r="B907" s="300"/>
      <c r="C907" s="16"/>
      <c r="D907" s="171"/>
      <c r="E907" s="171"/>
      <c r="F907" s="15"/>
      <c r="G907" s="159"/>
      <c r="H907" s="159"/>
      <c r="K907" s="9"/>
    </row>
    <row r="908" spans="1:11" s="10" customFormat="1" x14ac:dyDescent="0.2">
      <c r="A908" s="300"/>
      <c r="B908" s="300"/>
      <c r="C908" s="16"/>
      <c r="D908" s="171"/>
      <c r="E908" s="171"/>
      <c r="F908" s="15"/>
      <c r="G908" s="159"/>
      <c r="H908" s="159"/>
      <c r="K908" s="9"/>
    </row>
    <row r="909" spans="1:11" s="10" customFormat="1" x14ac:dyDescent="0.2">
      <c r="A909" s="300"/>
      <c r="B909" s="300"/>
      <c r="C909" s="16"/>
      <c r="D909" s="171"/>
      <c r="E909" s="171"/>
      <c r="F909" s="15"/>
      <c r="G909" s="159"/>
      <c r="H909" s="159"/>
      <c r="K909" s="9"/>
    </row>
    <row r="910" spans="1:11" s="10" customFormat="1" x14ac:dyDescent="0.2">
      <c r="A910" s="300"/>
      <c r="B910" s="300"/>
      <c r="C910" s="16"/>
      <c r="D910" s="171"/>
      <c r="E910" s="171"/>
      <c r="F910" s="15"/>
      <c r="G910" s="159"/>
      <c r="H910" s="159"/>
      <c r="K910" s="9"/>
    </row>
    <row r="911" spans="1:11" s="10" customFormat="1" x14ac:dyDescent="0.2">
      <c r="A911" s="300"/>
      <c r="B911" s="300"/>
      <c r="C911" s="16"/>
      <c r="D911" s="171"/>
      <c r="E911" s="171"/>
      <c r="F911" s="15"/>
      <c r="G911" s="159"/>
      <c r="H911" s="159"/>
      <c r="K911" s="9"/>
    </row>
    <row r="912" spans="1:11" s="10" customFormat="1" x14ac:dyDescent="0.2">
      <c r="A912" s="300"/>
      <c r="B912" s="300"/>
      <c r="C912" s="16"/>
      <c r="D912" s="171"/>
      <c r="E912" s="171"/>
      <c r="F912" s="15"/>
      <c r="G912" s="159"/>
      <c r="H912" s="159"/>
      <c r="K912" s="9"/>
    </row>
    <row r="913" spans="1:11" s="10" customFormat="1" x14ac:dyDescent="0.2">
      <c r="A913" s="300"/>
      <c r="B913" s="300"/>
      <c r="C913" s="16"/>
      <c r="D913" s="171"/>
      <c r="E913" s="171"/>
      <c r="F913" s="15"/>
      <c r="G913" s="159"/>
      <c r="H913" s="159"/>
      <c r="K913" s="9"/>
    </row>
    <row r="914" spans="1:11" s="10" customFormat="1" x14ac:dyDescent="0.2">
      <c r="A914" s="300"/>
      <c r="B914" s="300"/>
      <c r="C914" s="16"/>
      <c r="D914" s="171"/>
      <c r="E914" s="171"/>
      <c r="F914" s="15"/>
      <c r="G914" s="159"/>
      <c r="H914" s="159"/>
      <c r="K914" s="9"/>
    </row>
    <row r="915" spans="1:11" s="10" customFormat="1" x14ac:dyDescent="0.2">
      <c r="A915" s="300"/>
      <c r="B915" s="300"/>
      <c r="C915" s="16"/>
      <c r="D915" s="171"/>
      <c r="E915" s="171"/>
      <c r="F915" s="15"/>
      <c r="G915" s="159"/>
      <c r="H915" s="159"/>
      <c r="K915" s="9"/>
    </row>
    <row r="916" spans="1:11" s="10" customFormat="1" x14ac:dyDescent="0.2">
      <c r="A916" s="300"/>
      <c r="B916" s="300"/>
      <c r="C916" s="16"/>
      <c r="D916" s="171"/>
      <c r="E916" s="171"/>
      <c r="F916" s="15"/>
      <c r="G916" s="159"/>
      <c r="H916" s="159"/>
      <c r="K916" s="9"/>
    </row>
    <row r="917" spans="1:11" s="10" customFormat="1" x14ac:dyDescent="0.2">
      <c r="A917" s="300"/>
      <c r="B917" s="300"/>
      <c r="C917" s="16"/>
      <c r="D917" s="171"/>
      <c r="E917" s="171"/>
      <c r="F917" s="15"/>
      <c r="G917" s="159"/>
      <c r="H917" s="159"/>
      <c r="K917" s="9"/>
    </row>
    <row r="918" spans="1:11" s="10" customFormat="1" x14ac:dyDescent="0.2">
      <c r="A918" s="300"/>
      <c r="B918" s="300"/>
      <c r="C918" s="16"/>
      <c r="D918" s="171"/>
      <c r="E918" s="171"/>
      <c r="F918" s="15"/>
      <c r="G918" s="159"/>
      <c r="H918" s="159"/>
      <c r="K918" s="9"/>
    </row>
    <row r="919" spans="1:11" s="10" customFormat="1" x14ac:dyDescent="0.2">
      <c r="A919" s="300"/>
      <c r="B919" s="300"/>
      <c r="C919" s="16"/>
      <c r="D919" s="171"/>
      <c r="E919" s="171"/>
      <c r="F919" s="15"/>
      <c r="G919" s="159"/>
      <c r="H919" s="159"/>
      <c r="K919" s="9"/>
    </row>
    <row r="920" spans="1:11" s="10" customFormat="1" x14ac:dyDescent="0.2">
      <c r="A920" s="300"/>
      <c r="B920" s="300"/>
      <c r="C920" s="16"/>
      <c r="D920" s="171"/>
      <c r="E920" s="171"/>
      <c r="F920" s="15"/>
      <c r="G920" s="159"/>
      <c r="H920" s="159"/>
      <c r="K920" s="9"/>
    </row>
    <row r="921" spans="1:11" s="10" customFormat="1" x14ac:dyDescent="0.2">
      <c r="A921" s="300"/>
      <c r="B921" s="300"/>
      <c r="C921" s="16"/>
      <c r="D921" s="171"/>
      <c r="E921" s="171"/>
      <c r="F921" s="15"/>
      <c r="G921" s="159"/>
      <c r="H921" s="159"/>
      <c r="K921" s="9"/>
    </row>
    <row r="922" spans="1:11" s="10" customFormat="1" x14ac:dyDescent="0.2">
      <c r="A922" s="300"/>
      <c r="B922" s="300"/>
      <c r="C922" s="16"/>
      <c r="D922" s="171"/>
      <c r="E922" s="171"/>
      <c r="F922" s="15"/>
      <c r="G922" s="159"/>
      <c r="H922" s="159"/>
      <c r="K922" s="9"/>
    </row>
    <row r="923" spans="1:11" s="10" customFormat="1" x14ac:dyDescent="0.2">
      <c r="A923" s="300"/>
      <c r="B923" s="300"/>
      <c r="C923" s="16"/>
      <c r="D923" s="171"/>
      <c r="E923" s="171"/>
      <c r="F923" s="15"/>
      <c r="G923" s="159"/>
      <c r="H923" s="159"/>
      <c r="K923" s="9"/>
    </row>
    <row r="924" spans="1:11" s="10" customFormat="1" x14ac:dyDescent="0.2">
      <c r="A924" s="300"/>
      <c r="B924" s="300"/>
      <c r="C924" s="16"/>
      <c r="D924" s="171"/>
      <c r="E924" s="171"/>
      <c r="F924" s="15"/>
      <c r="G924" s="159"/>
      <c r="H924" s="159"/>
      <c r="K924" s="9"/>
    </row>
    <row r="925" spans="1:11" s="10" customFormat="1" x14ac:dyDescent="0.2">
      <c r="A925" s="300"/>
      <c r="B925" s="300"/>
      <c r="C925" s="16"/>
      <c r="D925" s="171"/>
      <c r="E925" s="171"/>
      <c r="F925" s="15"/>
      <c r="G925" s="159"/>
      <c r="H925" s="159"/>
      <c r="K925" s="9"/>
    </row>
    <row r="926" spans="1:11" s="10" customFormat="1" x14ac:dyDescent="0.2">
      <c r="A926" s="300"/>
      <c r="B926" s="300"/>
      <c r="C926" s="16"/>
      <c r="D926" s="171"/>
      <c r="E926" s="171"/>
      <c r="F926" s="15"/>
      <c r="G926" s="159"/>
      <c r="H926" s="159"/>
      <c r="K926" s="9"/>
    </row>
    <row r="927" spans="1:11" s="10" customFormat="1" x14ac:dyDescent="0.2">
      <c r="A927" s="300"/>
      <c r="B927" s="300"/>
      <c r="C927" s="16"/>
      <c r="D927" s="171"/>
      <c r="E927" s="171"/>
      <c r="F927" s="15"/>
      <c r="G927" s="159"/>
      <c r="H927" s="159"/>
      <c r="K927" s="9"/>
    </row>
    <row r="928" spans="1:11" s="10" customFormat="1" x14ac:dyDescent="0.2">
      <c r="A928" s="300"/>
      <c r="B928" s="300"/>
      <c r="C928" s="16"/>
      <c r="D928" s="171"/>
      <c r="E928" s="171"/>
      <c r="F928" s="15"/>
      <c r="G928" s="159"/>
      <c r="H928" s="159"/>
      <c r="K928" s="9"/>
    </row>
    <row r="929" spans="1:11" s="10" customFormat="1" x14ac:dyDescent="0.2">
      <c r="A929" s="300"/>
      <c r="B929" s="300"/>
      <c r="C929" s="16"/>
      <c r="D929" s="171"/>
      <c r="E929" s="171"/>
      <c r="F929" s="15"/>
      <c r="G929" s="159"/>
      <c r="H929" s="159"/>
      <c r="K929" s="9"/>
    </row>
    <row r="930" spans="1:11" s="10" customFormat="1" x14ac:dyDescent="0.2">
      <c r="A930" s="300"/>
      <c r="B930" s="300"/>
      <c r="C930" s="16"/>
      <c r="D930" s="171"/>
      <c r="E930" s="171"/>
      <c r="F930" s="15"/>
      <c r="G930" s="159"/>
      <c r="H930" s="159"/>
      <c r="K930" s="9"/>
    </row>
    <row r="931" spans="1:11" s="10" customFormat="1" x14ac:dyDescent="0.2">
      <c r="A931" s="300"/>
      <c r="B931" s="300"/>
      <c r="C931" s="16"/>
      <c r="D931" s="171"/>
      <c r="E931" s="171"/>
      <c r="F931" s="15"/>
      <c r="G931" s="159"/>
      <c r="H931" s="159"/>
      <c r="K931" s="9"/>
    </row>
    <row r="932" spans="1:11" s="10" customFormat="1" x14ac:dyDescent="0.2">
      <c r="A932" s="300"/>
      <c r="B932" s="300"/>
      <c r="C932" s="16"/>
      <c r="D932" s="171"/>
      <c r="E932" s="171"/>
      <c r="F932" s="15"/>
      <c r="G932" s="159"/>
      <c r="H932" s="159"/>
      <c r="K932" s="9"/>
    </row>
    <row r="933" spans="1:11" s="10" customFormat="1" x14ac:dyDescent="0.2">
      <c r="A933" s="300"/>
      <c r="B933" s="300"/>
      <c r="C933" s="16"/>
      <c r="D933" s="171"/>
      <c r="E933" s="171"/>
      <c r="F933" s="15"/>
      <c r="G933" s="159"/>
      <c r="H933" s="159"/>
      <c r="K933" s="9"/>
    </row>
    <row r="934" spans="1:11" s="10" customFormat="1" x14ac:dyDescent="0.2">
      <c r="A934" s="300"/>
      <c r="B934" s="300"/>
      <c r="C934" s="16"/>
      <c r="D934" s="171"/>
      <c r="E934" s="171"/>
      <c r="F934" s="15"/>
      <c r="G934" s="159"/>
      <c r="H934" s="159"/>
      <c r="K934" s="9"/>
    </row>
    <row r="935" spans="1:11" s="10" customFormat="1" x14ac:dyDescent="0.2">
      <c r="A935" s="300"/>
      <c r="B935" s="300"/>
      <c r="C935" s="16"/>
      <c r="D935" s="171"/>
      <c r="E935" s="171"/>
      <c r="F935" s="15"/>
      <c r="G935" s="159"/>
      <c r="H935" s="159"/>
      <c r="K935" s="9"/>
    </row>
    <row r="936" spans="1:11" s="10" customFormat="1" x14ac:dyDescent="0.2">
      <c r="A936" s="300"/>
      <c r="B936" s="300"/>
      <c r="C936" s="16"/>
      <c r="D936" s="171"/>
      <c r="E936" s="171"/>
      <c r="F936" s="15"/>
      <c r="G936" s="159"/>
      <c r="H936" s="159"/>
      <c r="K936" s="9"/>
    </row>
    <row r="937" spans="1:11" s="10" customFormat="1" x14ac:dyDescent="0.2">
      <c r="A937" s="300"/>
      <c r="B937" s="300"/>
      <c r="C937" s="16"/>
      <c r="D937" s="171"/>
      <c r="E937" s="171"/>
      <c r="F937" s="15"/>
      <c r="G937" s="159"/>
      <c r="H937" s="159"/>
      <c r="K937" s="9"/>
    </row>
    <row r="938" spans="1:11" s="10" customFormat="1" x14ac:dyDescent="0.2">
      <c r="A938" s="300"/>
      <c r="B938" s="300"/>
      <c r="C938" s="16"/>
      <c r="D938" s="171"/>
      <c r="E938" s="171"/>
      <c r="F938" s="15"/>
      <c r="G938" s="159"/>
      <c r="H938" s="159"/>
      <c r="K938" s="9"/>
    </row>
    <row r="939" spans="1:11" s="10" customFormat="1" x14ac:dyDescent="0.2">
      <c r="A939" s="300"/>
      <c r="B939" s="300"/>
      <c r="C939" s="16"/>
      <c r="D939" s="171"/>
      <c r="E939" s="171"/>
      <c r="F939" s="15"/>
      <c r="G939" s="159"/>
      <c r="H939" s="159"/>
      <c r="K939" s="9"/>
    </row>
    <row r="940" spans="1:11" s="10" customFormat="1" x14ac:dyDescent="0.2">
      <c r="A940" s="300"/>
      <c r="B940" s="300"/>
      <c r="C940" s="16"/>
      <c r="D940" s="171"/>
      <c r="E940" s="171"/>
      <c r="F940" s="15"/>
      <c r="G940" s="159"/>
      <c r="H940" s="159"/>
      <c r="K940" s="9"/>
    </row>
    <row r="941" spans="1:11" s="10" customFormat="1" x14ac:dyDescent="0.2">
      <c r="A941" s="300"/>
      <c r="B941" s="300"/>
      <c r="C941" s="16"/>
      <c r="D941" s="171"/>
      <c r="E941" s="171"/>
      <c r="F941" s="15"/>
      <c r="G941" s="159"/>
      <c r="H941" s="159"/>
      <c r="K941" s="9"/>
    </row>
    <row r="942" spans="1:11" s="10" customFormat="1" x14ac:dyDescent="0.2">
      <c r="A942" s="300"/>
      <c r="B942" s="300"/>
      <c r="C942" s="16"/>
      <c r="D942" s="171"/>
      <c r="E942" s="171"/>
      <c r="F942" s="15"/>
      <c r="G942" s="159"/>
      <c r="H942" s="159"/>
      <c r="K942" s="9"/>
    </row>
    <row r="943" spans="1:11" s="10" customFormat="1" x14ac:dyDescent="0.2">
      <c r="A943" s="300"/>
      <c r="B943" s="300"/>
      <c r="C943" s="16"/>
      <c r="D943" s="171"/>
      <c r="E943" s="171"/>
      <c r="F943" s="15"/>
      <c r="G943" s="159"/>
      <c r="H943" s="159"/>
      <c r="K943" s="9"/>
    </row>
    <row r="944" spans="1:11" s="10" customFormat="1" x14ac:dyDescent="0.2">
      <c r="A944" s="300"/>
      <c r="B944" s="300"/>
      <c r="C944" s="16"/>
      <c r="D944" s="171"/>
      <c r="E944" s="171"/>
      <c r="F944" s="15"/>
      <c r="G944" s="159"/>
      <c r="H944" s="159"/>
      <c r="K944" s="9"/>
    </row>
    <row r="945" spans="1:11" s="10" customFormat="1" x14ac:dyDescent="0.2">
      <c r="A945" s="300"/>
      <c r="B945" s="300"/>
      <c r="C945" s="16"/>
      <c r="D945" s="171"/>
      <c r="E945" s="171"/>
      <c r="F945" s="15"/>
      <c r="G945" s="159"/>
      <c r="H945" s="159"/>
      <c r="K945" s="9"/>
    </row>
    <row r="946" spans="1:11" s="10" customFormat="1" x14ac:dyDescent="0.2">
      <c r="A946" s="300"/>
      <c r="B946" s="300"/>
      <c r="C946" s="16"/>
      <c r="D946" s="171"/>
      <c r="E946" s="171"/>
      <c r="F946" s="15"/>
      <c r="G946" s="159"/>
      <c r="H946" s="159"/>
      <c r="K946" s="9"/>
    </row>
    <row r="947" spans="1:11" s="10" customFormat="1" x14ac:dyDescent="0.2">
      <c r="A947" s="300"/>
      <c r="B947" s="300"/>
      <c r="C947" s="16"/>
      <c r="D947" s="171"/>
      <c r="E947" s="171"/>
      <c r="F947" s="15"/>
      <c r="G947" s="159"/>
      <c r="H947" s="159"/>
      <c r="K947" s="9"/>
    </row>
    <row r="948" spans="1:11" s="10" customFormat="1" x14ac:dyDescent="0.2">
      <c r="A948" s="300"/>
      <c r="B948" s="300"/>
      <c r="C948" s="16"/>
      <c r="D948" s="171"/>
      <c r="E948" s="171"/>
      <c r="F948" s="15"/>
      <c r="G948" s="159"/>
      <c r="H948" s="159"/>
      <c r="K948" s="9"/>
    </row>
    <row r="949" spans="1:11" s="10" customFormat="1" x14ac:dyDescent="0.2">
      <c r="A949" s="300"/>
      <c r="B949" s="300"/>
      <c r="C949" s="16"/>
      <c r="D949" s="171"/>
      <c r="E949" s="171"/>
      <c r="F949" s="15"/>
      <c r="G949" s="159"/>
      <c r="H949" s="159"/>
      <c r="K949" s="9"/>
    </row>
    <row r="950" spans="1:11" s="10" customFormat="1" x14ac:dyDescent="0.2">
      <c r="A950" s="300"/>
      <c r="B950" s="300"/>
      <c r="C950" s="16"/>
      <c r="D950" s="171"/>
      <c r="E950" s="171"/>
      <c r="F950" s="15"/>
      <c r="G950" s="159"/>
      <c r="H950" s="159"/>
      <c r="K950" s="9"/>
    </row>
    <row r="951" spans="1:11" s="10" customFormat="1" x14ac:dyDescent="0.2">
      <c r="A951" s="300"/>
      <c r="B951" s="300"/>
      <c r="C951" s="16"/>
      <c r="D951" s="171"/>
      <c r="E951" s="171"/>
      <c r="F951" s="15"/>
      <c r="G951" s="159"/>
      <c r="H951" s="159"/>
      <c r="K951" s="9"/>
    </row>
    <row r="952" spans="1:11" s="10" customFormat="1" x14ac:dyDescent="0.2">
      <c r="A952" s="300"/>
      <c r="B952" s="300"/>
      <c r="C952" s="16"/>
      <c r="D952" s="171"/>
      <c r="E952" s="171"/>
      <c r="F952" s="15"/>
      <c r="G952" s="159"/>
      <c r="H952" s="159"/>
      <c r="K952" s="9"/>
    </row>
    <row r="953" spans="1:11" s="10" customFormat="1" x14ac:dyDescent="0.2">
      <c r="A953" s="300"/>
      <c r="B953" s="300"/>
      <c r="C953" s="16"/>
      <c r="D953" s="171"/>
      <c r="E953" s="171"/>
      <c r="F953" s="15"/>
      <c r="G953" s="159"/>
      <c r="H953" s="159"/>
      <c r="K953" s="9"/>
    </row>
    <row r="954" spans="1:11" s="10" customFormat="1" x14ac:dyDescent="0.2">
      <c r="A954" s="300"/>
      <c r="B954" s="300"/>
      <c r="C954" s="16"/>
      <c r="D954" s="171"/>
      <c r="E954" s="171"/>
      <c r="F954" s="15"/>
      <c r="G954" s="159"/>
      <c r="H954" s="159"/>
      <c r="K954" s="9"/>
    </row>
    <row r="955" spans="1:11" s="10" customFormat="1" x14ac:dyDescent="0.2">
      <c r="A955" s="300"/>
      <c r="B955" s="300"/>
      <c r="C955" s="16"/>
      <c r="D955" s="171"/>
      <c r="E955" s="171"/>
      <c r="F955" s="15"/>
      <c r="G955" s="159"/>
      <c r="H955" s="159"/>
      <c r="K955" s="9"/>
    </row>
    <row r="956" spans="1:11" s="10" customFormat="1" x14ac:dyDescent="0.2">
      <c r="A956" s="300"/>
      <c r="B956" s="300"/>
      <c r="C956" s="16"/>
      <c r="D956" s="171"/>
      <c r="E956" s="171"/>
      <c r="F956" s="15"/>
      <c r="G956" s="159"/>
      <c r="H956" s="159"/>
      <c r="K956" s="9"/>
    </row>
    <row r="957" spans="1:11" s="10" customFormat="1" x14ac:dyDescent="0.2">
      <c r="A957" s="300"/>
      <c r="B957" s="300"/>
      <c r="C957" s="16"/>
      <c r="D957" s="171"/>
      <c r="E957" s="171"/>
      <c r="F957" s="15"/>
      <c r="G957" s="159"/>
      <c r="H957" s="159"/>
      <c r="K957" s="9"/>
    </row>
    <row r="958" spans="1:11" s="10" customFormat="1" x14ac:dyDescent="0.2">
      <c r="A958" s="300"/>
      <c r="B958" s="300"/>
      <c r="C958" s="16"/>
      <c r="D958" s="171"/>
      <c r="E958" s="171"/>
      <c r="F958" s="15"/>
      <c r="G958" s="159"/>
      <c r="H958" s="159"/>
      <c r="K958" s="9"/>
    </row>
    <row r="959" spans="1:11" s="10" customFormat="1" x14ac:dyDescent="0.2">
      <c r="A959" s="300"/>
      <c r="B959" s="300"/>
      <c r="C959" s="16"/>
      <c r="D959" s="171"/>
      <c r="E959" s="171"/>
      <c r="F959" s="15"/>
      <c r="G959" s="159"/>
      <c r="H959" s="159"/>
      <c r="K959" s="9"/>
    </row>
    <row r="960" spans="1:11" s="10" customFormat="1" x14ac:dyDescent="0.2">
      <c r="A960" s="300"/>
      <c r="B960" s="300"/>
      <c r="C960" s="16"/>
      <c r="D960" s="171"/>
      <c r="E960" s="171"/>
      <c r="F960" s="15"/>
      <c r="G960" s="159"/>
      <c r="H960" s="159"/>
      <c r="K960" s="9"/>
    </row>
    <row r="961" spans="1:11" s="10" customFormat="1" x14ac:dyDescent="0.2">
      <c r="A961" s="300"/>
      <c r="B961" s="300"/>
      <c r="C961" s="16"/>
      <c r="D961" s="171"/>
      <c r="E961" s="171"/>
      <c r="F961" s="15"/>
      <c r="G961" s="159"/>
      <c r="H961" s="159"/>
      <c r="K961" s="9"/>
    </row>
    <row r="962" spans="1:11" s="10" customFormat="1" x14ac:dyDescent="0.2">
      <c r="A962" s="300"/>
      <c r="B962" s="300"/>
      <c r="C962" s="16"/>
      <c r="D962" s="171"/>
      <c r="E962" s="171"/>
      <c r="F962" s="15"/>
      <c r="G962" s="159"/>
      <c r="H962" s="159"/>
      <c r="K962" s="9"/>
    </row>
    <row r="963" spans="1:11" s="10" customFormat="1" x14ac:dyDescent="0.2">
      <c r="A963" s="300"/>
      <c r="B963" s="300"/>
      <c r="C963" s="16"/>
      <c r="D963" s="171"/>
      <c r="E963" s="171"/>
      <c r="F963" s="15"/>
      <c r="G963" s="159"/>
      <c r="H963" s="159"/>
      <c r="K963" s="9"/>
    </row>
    <row r="964" spans="1:11" s="10" customFormat="1" x14ac:dyDescent="0.2">
      <c r="A964" s="300"/>
      <c r="B964" s="300"/>
      <c r="C964" s="16"/>
      <c r="D964" s="171"/>
      <c r="E964" s="171"/>
      <c r="F964" s="15"/>
      <c r="G964" s="159"/>
      <c r="H964" s="159"/>
      <c r="K964" s="9"/>
    </row>
    <row r="965" spans="1:11" s="10" customFormat="1" x14ac:dyDescent="0.2">
      <c r="A965" s="300"/>
      <c r="B965" s="300"/>
      <c r="C965" s="16"/>
      <c r="D965" s="171"/>
      <c r="E965" s="171"/>
      <c r="F965" s="15"/>
      <c r="G965" s="159"/>
      <c r="H965" s="159"/>
      <c r="K965" s="9"/>
    </row>
    <row r="966" spans="1:11" s="10" customFormat="1" x14ac:dyDescent="0.2">
      <c r="A966" s="300"/>
      <c r="B966" s="300"/>
      <c r="C966" s="16"/>
      <c r="D966" s="171"/>
      <c r="E966" s="171"/>
      <c r="F966" s="15"/>
      <c r="G966" s="159"/>
      <c r="H966" s="159"/>
      <c r="K966" s="9"/>
    </row>
    <row r="967" spans="1:11" s="10" customFormat="1" x14ac:dyDescent="0.2">
      <c r="A967" s="300"/>
      <c r="B967" s="300"/>
      <c r="C967" s="16"/>
      <c r="D967" s="171"/>
      <c r="E967" s="171"/>
      <c r="F967" s="15"/>
      <c r="G967" s="159"/>
      <c r="H967" s="159"/>
      <c r="K967" s="9"/>
    </row>
    <row r="968" spans="1:11" s="10" customFormat="1" x14ac:dyDescent="0.2">
      <c r="A968" s="300"/>
      <c r="B968" s="300"/>
      <c r="C968" s="16"/>
      <c r="D968" s="171"/>
      <c r="E968" s="171"/>
      <c r="F968" s="15"/>
      <c r="G968" s="159"/>
      <c r="H968" s="159"/>
      <c r="K968" s="9"/>
    </row>
    <row r="969" spans="1:11" s="10" customFormat="1" x14ac:dyDescent="0.2">
      <c r="A969" s="300"/>
      <c r="B969" s="300"/>
      <c r="C969" s="16"/>
      <c r="D969" s="171"/>
      <c r="E969" s="171"/>
      <c r="F969" s="15"/>
      <c r="G969" s="159"/>
      <c r="H969" s="159"/>
      <c r="K969" s="9"/>
    </row>
    <row r="970" spans="1:11" s="10" customFormat="1" x14ac:dyDescent="0.2">
      <c r="A970" s="300"/>
      <c r="B970" s="300"/>
      <c r="C970" s="16"/>
      <c r="D970" s="171"/>
      <c r="E970" s="171"/>
      <c r="F970" s="15"/>
      <c r="G970" s="159"/>
      <c r="H970" s="159"/>
      <c r="K970" s="9"/>
    </row>
    <row r="971" spans="1:11" s="10" customFormat="1" x14ac:dyDescent="0.2">
      <c r="A971" s="300"/>
      <c r="B971" s="300"/>
      <c r="C971" s="16"/>
      <c r="D971" s="171"/>
      <c r="E971" s="171"/>
      <c r="F971" s="15"/>
      <c r="G971" s="159"/>
      <c r="H971" s="159"/>
      <c r="K971" s="9"/>
    </row>
    <row r="972" spans="1:11" s="10" customFormat="1" x14ac:dyDescent="0.2">
      <c r="A972" s="300"/>
      <c r="B972" s="300"/>
      <c r="C972" s="16"/>
      <c r="D972" s="171"/>
      <c r="E972" s="171"/>
      <c r="F972" s="15"/>
      <c r="G972" s="159"/>
      <c r="H972" s="159"/>
      <c r="K972" s="9"/>
    </row>
    <row r="973" spans="1:11" s="10" customFormat="1" x14ac:dyDescent="0.2">
      <c r="A973" s="300"/>
      <c r="B973" s="300"/>
      <c r="C973" s="16"/>
      <c r="D973" s="171"/>
      <c r="E973" s="171"/>
      <c r="F973" s="15"/>
      <c r="G973" s="159"/>
      <c r="H973" s="159"/>
      <c r="K973" s="9"/>
    </row>
    <row r="974" spans="1:11" s="10" customFormat="1" x14ac:dyDescent="0.2">
      <c r="A974" s="300"/>
      <c r="B974" s="300"/>
      <c r="C974" s="16"/>
      <c r="D974" s="171"/>
      <c r="E974" s="171"/>
      <c r="F974" s="15"/>
      <c r="G974" s="159"/>
      <c r="H974" s="159"/>
      <c r="K974" s="9"/>
    </row>
    <row r="975" spans="1:11" s="10" customFormat="1" x14ac:dyDescent="0.2">
      <c r="A975" s="300"/>
      <c r="B975" s="300"/>
      <c r="C975" s="16"/>
      <c r="D975" s="171"/>
      <c r="E975" s="171"/>
      <c r="F975" s="15"/>
      <c r="G975" s="159"/>
      <c r="H975" s="159"/>
      <c r="K975" s="9"/>
    </row>
    <row r="976" spans="1:11" s="10" customFormat="1" x14ac:dyDescent="0.2">
      <c r="A976" s="300"/>
      <c r="B976" s="300"/>
      <c r="C976" s="16"/>
      <c r="D976" s="171"/>
      <c r="E976" s="171"/>
      <c r="F976" s="15"/>
      <c r="G976" s="159"/>
      <c r="H976" s="159"/>
      <c r="K976" s="9"/>
    </row>
    <row r="977" spans="1:11" s="10" customFormat="1" x14ac:dyDescent="0.2">
      <c r="A977" s="300"/>
      <c r="B977" s="300"/>
      <c r="C977" s="16"/>
      <c r="D977" s="171"/>
      <c r="E977" s="171"/>
      <c r="F977" s="15"/>
      <c r="G977" s="159"/>
      <c r="H977" s="159"/>
      <c r="K977" s="9"/>
    </row>
    <row r="978" spans="1:11" s="10" customFormat="1" x14ac:dyDescent="0.2">
      <c r="A978" s="300"/>
      <c r="B978" s="300"/>
      <c r="C978" s="16"/>
      <c r="D978" s="171"/>
      <c r="E978" s="171"/>
      <c r="F978" s="15"/>
      <c r="G978" s="159"/>
      <c r="H978" s="159"/>
      <c r="K978" s="9"/>
    </row>
    <row r="979" spans="1:11" s="10" customFormat="1" x14ac:dyDescent="0.2">
      <c r="A979" s="300"/>
      <c r="B979" s="300"/>
      <c r="C979" s="16"/>
      <c r="D979" s="171"/>
      <c r="E979" s="171"/>
      <c r="F979" s="15"/>
      <c r="G979" s="159"/>
      <c r="H979" s="159"/>
      <c r="K979" s="9"/>
    </row>
    <row r="980" spans="1:11" s="10" customFormat="1" x14ac:dyDescent="0.2">
      <c r="A980" s="300"/>
      <c r="B980" s="300"/>
      <c r="C980" s="16"/>
      <c r="D980" s="171"/>
      <c r="E980" s="171"/>
      <c r="F980" s="15"/>
      <c r="G980" s="159"/>
      <c r="H980" s="159"/>
      <c r="K980" s="9"/>
    </row>
    <row r="981" spans="1:11" s="10" customFormat="1" x14ac:dyDescent="0.2">
      <c r="A981" s="300"/>
      <c r="B981" s="300"/>
      <c r="C981" s="16"/>
      <c r="D981" s="171"/>
      <c r="E981" s="171"/>
      <c r="F981" s="15"/>
      <c r="G981" s="159"/>
      <c r="H981" s="159"/>
      <c r="K981" s="9"/>
    </row>
    <row r="982" spans="1:11" s="10" customFormat="1" x14ac:dyDescent="0.2">
      <c r="A982" s="300"/>
      <c r="B982" s="300"/>
      <c r="C982" s="16"/>
      <c r="D982" s="171"/>
      <c r="E982" s="171"/>
      <c r="F982" s="15"/>
      <c r="G982" s="159"/>
      <c r="H982" s="159"/>
      <c r="K982" s="9"/>
    </row>
    <row r="983" spans="1:11" s="10" customFormat="1" x14ac:dyDescent="0.2">
      <c r="A983" s="300"/>
      <c r="B983" s="300"/>
      <c r="C983" s="16"/>
      <c r="D983" s="171"/>
      <c r="E983" s="171"/>
      <c r="F983" s="15"/>
      <c r="G983" s="159"/>
      <c r="H983" s="159"/>
      <c r="K983" s="9"/>
    </row>
    <row r="984" spans="1:11" s="10" customFormat="1" x14ac:dyDescent="0.2">
      <c r="A984" s="300"/>
      <c r="B984" s="300"/>
      <c r="C984" s="16"/>
      <c r="D984" s="171"/>
      <c r="E984" s="171"/>
      <c r="F984" s="15"/>
      <c r="G984" s="159"/>
      <c r="H984" s="159"/>
      <c r="K984" s="9"/>
    </row>
    <row r="985" spans="1:11" s="10" customFormat="1" x14ac:dyDescent="0.2">
      <c r="A985" s="300"/>
      <c r="B985" s="300"/>
      <c r="C985" s="16"/>
      <c r="D985" s="171"/>
      <c r="E985" s="171"/>
      <c r="F985" s="15"/>
      <c r="G985" s="159"/>
      <c r="H985" s="159"/>
      <c r="K985" s="9"/>
    </row>
    <row r="986" spans="1:11" s="10" customFormat="1" x14ac:dyDescent="0.2">
      <c r="A986" s="300"/>
      <c r="B986" s="300"/>
      <c r="C986" s="16"/>
      <c r="D986" s="171"/>
      <c r="E986" s="171"/>
      <c r="F986" s="15"/>
      <c r="G986" s="159"/>
      <c r="H986" s="159"/>
      <c r="K986" s="9"/>
    </row>
    <row r="987" spans="1:11" s="10" customFormat="1" x14ac:dyDescent="0.2">
      <c r="A987" s="300"/>
      <c r="B987" s="300"/>
      <c r="C987" s="16"/>
      <c r="D987" s="171"/>
      <c r="E987" s="171"/>
      <c r="F987" s="15"/>
      <c r="G987" s="159"/>
      <c r="H987" s="159"/>
      <c r="K987" s="9"/>
    </row>
    <row r="988" spans="1:11" s="10" customFormat="1" x14ac:dyDescent="0.2">
      <c r="A988" s="300"/>
      <c r="B988" s="300"/>
      <c r="C988" s="16"/>
      <c r="D988" s="171"/>
      <c r="E988" s="171"/>
      <c r="F988" s="15"/>
      <c r="G988" s="159"/>
      <c r="H988" s="159"/>
      <c r="K988" s="9"/>
    </row>
    <row r="989" spans="1:11" s="10" customFormat="1" x14ac:dyDescent="0.2">
      <c r="A989" s="300"/>
      <c r="B989" s="300"/>
      <c r="C989" s="16"/>
      <c r="D989" s="171"/>
      <c r="E989" s="171"/>
      <c r="F989" s="15"/>
      <c r="G989" s="159"/>
      <c r="H989" s="159"/>
      <c r="K989" s="9"/>
    </row>
    <row r="990" spans="1:11" s="10" customFormat="1" x14ac:dyDescent="0.2">
      <c r="A990" s="300"/>
      <c r="B990" s="300"/>
      <c r="C990" s="16"/>
      <c r="D990" s="171"/>
      <c r="E990" s="171"/>
      <c r="F990" s="15"/>
      <c r="G990" s="159"/>
      <c r="H990" s="159"/>
      <c r="K990" s="9"/>
    </row>
    <row r="991" spans="1:11" s="10" customFormat="1" x14ac:dyDescent="0.2">
      <c r="A991" s="300"/>
      <c r="B991" s="300"/>
      <c r="C991" s="16"/>
      <c r="D991" s="171"/>
      <c r="E991" s="171"/>
      <c r="F991" s="15"/>
      <c r="G991" s="159"/>
      <c r="H991" s="159"/>
      <c r="K991" s="9"/>
    </row>
    <row r="992" spans="1:11" s="10" customFormat="1" x14ac:dyDescent="0.2">
      <c r="A992" s="300"/>
      <c r="B992" s="300"/>
      <c r="C992" s="16"/>
      <c r="D992" s="171"/>
      <c r="E992" s="171"/>
      <c r="F992" s="15"/>
      <c r="G992" s="159"/>
      <c r="H992" s="159"/>
      <c r="K992" s="9"/>
    </row>
    <row r="993" spans="1:11" s="10" customFormat="1" x14ac:dyDescent="0.2">
      <c r="A993" s="300"/>
      <c r="B993" s="300"/>
      <c r="C993" s="16"/>
      <c r="D993" s="171"/>
      <c r="E993" s="171"/>
      <c r="F993" s="15"/>
      <c r="G993" s="159"/>
      <c r="H993" s="159"/>
      <c r="K993" s="9"/>
    </row>
    <row r="994" spans="1:11" s="10" customFormat="1" x14ac:dyDescent="0.2">
      <c r="A994" s="300"/>
      <c r="B994" s="300"/>
      <c r="C994" s="16"/>
      <c r="D994" s="171"/>
      <c r="E994" s="171"/>
      <c r="F994" s="15"/>
      <c r="G994" s="159"/>
      <c r="H994" s="159"/>
      <c r="K994" s="9"/>
    </row>
    <row r="995" spans="1:11" s="10" customFormat="1" x14ac:dyDescent="0.2">
      <c r="A995" s="300"/>
      <c r="B995" s="300"/>
      <c r="C995" s="16"/>
      <c r="D995" s="171"/>
      <c r="E995" s="171"/>
      <c r="F995" s="15"/>
      <c r="G995" s="159"/>
      <c r="H995" s="159"/>
      <c r="K995" s="9"/>
    </row>
    <row r="996" spans="1:11" s="10" customFormat="1" x14ac:dyDescent="0.2">
      <c r="A996" s="300"/>
      <c r="B996" s="300"/>
      <c r="C996" s="16"/>
      <c r="D996" s="171"/>
      <c r="E996" s="171"/>
      <c r="F996" s="15"/>
      <c r="G996" s="159"/>
      <c r="H996" s="159"/>
      <c r="K996" s="9"/>
    </row>
    <row r="997" spans="1:11" s="10" customFormat="1" x14ac:dyDescent="0.2">
      <c r="A997" s="300"/>
      <c r="B997" s="300"/>
      <c r="C997" s="16"/>
      <c r="D997" s="171"/>
      <c r="E997" s="171"/>
      <c r="F997" s="15"/>
      <c r="G997" s="159"/>
      <c r="H997" s="159"/>
      <c r="K997" s="9"/>
    </row>
    <row r="998" spans="1:11" s="10" customFormat="1" x14ac:dyDescent="0.2">
      <c r="A998" s="300"/>
      <c r="B998" s="300"/>
      <c r="C998" s="16"/>
      <c r="D998" s="171"/>
      <c r="E998" s="171"/>
      <c r="F998" s="15"/>
      <c r="G998" s="159"/>
      <c r="H998" s="159"/>
      <c r="K998" s="9"/>
    </row>
    <row r="999" spans="1:11" s="10" customFormat="1" x14ac:dyDescent="0.2">
      <c r="A999" s="300"/>
      <c r="B999" s="300"/>
      <c r="C999" s="16"/>
      <c r="D999" s="171"/>
      <c r="E999" s="171"/>
      <c r="F999" s="15"/>
      <c r="G999" s="159"/>
      <c r="H999" s="159"/>
      <c r="K999" s="9"/>
    </row>
    <row r="1000" spans="1:11" s="10" customFormat="1" x14ac:dyDescent="0.2">
      <c r="A1000" s="300"/>
      <c r="B1000" s="300"/>
      <c r="C1000" s="16"/>
      <c r="D1000" s="171"/>
      <c r="E1000" s="171"/>
      <c r="F1000" s="15"/>
      <c r="G1000" s="159"/>
      <c r="H1000" s="159"/>
      <c r="K1000" s="9"/>
    </row>
    <row r="1001" spans="1:11" s="10" customFormat="1" x14ac:dyDescent="0.2">
      <c r="A1001" s="300"/>
      <c r="B1001" s="300"/>
      <c r="C1001" s="16"/>
      <c r="D1001" s="171"/>
      <c r="E1001" s="171"/>
      <c r="F1001" s="15"/>
      <c r="G1001" s="159"/>
      <c r="H1001" s="159"/>
      <c r="K1001" s="9"/>
    </row>
    <row r="1002" spans="1:11" s="10" customFormat="1" x14ac:dyDescent="0.2">
      <c r="A1002" s="300"/>
      <c r="B1002" s="300"/>
      <c r="C1002" s="16"/>
      <c r="D1002" s="171"/>
      <c r="E1002" s="171"/>
      <c r="F1002" s="15"/>
      <c r="G1002" s="159"/>
      <c r="H1002" s="159"/>
      <c r="K1002" s="9"/>
    </row>
    <row r="1003" spans="1:11" s="10" customFormat="1" x14ac:dyDescent="0.2">
      <c r="A1003" s="300"/>
      <c r="B1003" s="300"/>
      <c r="C1003" s="16"/>
      <c r="D1003" s="171"/>
      <c r="E1003" s="171"/>
      <c r="F1003" s="15"/>
      <c r="G1003" s="159"/>
      <c r="H1003" s="159"/>
      <c r="K1003" s="9"/>
    </row>
    <row r="1004" spans="1:11" s="10" customFormat="1" x14ac:dyDescent="0.2">
      <c r="A1004" s="300"/>
      <c r="B1004" s="300"/>
      <c r="C1004" s="16"/>
      <c r="D1004" s="171"/>
      <c r="E1004" s="171"/>
      <c r="F1004" s="15"/>
      <c r="G1004" s="159"/>
      <c r="H1004" s="159"/>
      <c r="K1004" s="9"/>
    </row>
    <row r="1005" spans="1:11" s="10" customFormat="1" x14ac:dyDescent="0.2">
      <c r="A1005" s="300"/>
      <c r="B1005" s="300"/>
      <c r="C1005" s="16"/>
      <c r="D1005" s="171"/>
      <c r="E1005" s="171"/>
      <c r="F1005" s="15"/>
      <c r="G1005" s="159"/>
      <c r="H1005" s="159"/>
      <c r="K1005" s="9"/>
    </row>
    <row r="1006" spans="1:11" s="10" customFormat="1" x14ac:dyDescent="0.2">
      <c r="A1006" s="300"/>
      <c r="B1006" s="300"/>
      <c r="C1006" s="16"/>
      <c r="D1006" s="171"/>
      <c r="E1006" s="171"/>
      <c r="F1006" s="15"/>
      <c r="G1006" s="159"/>
      <c r="H1006" s="159"/>
      <c r="K1006" s="9"/>
    </row>
    <row r="1007" spans="1:11" s="10" customFormat="1" x14ac:dyDescent="0.2">
      <c r="A1007" s="300"/>
      <c r="B1007" s="300"/>
      <c r="C1007" s="16"/>
      <c r="D1007" s="171"/>
      <c r="E1007" s="171"/>
      <c r="F1007" s="15"/>
      <c r="G1007" s="159"/>
      <c r="H1007" s="159"/>
      <c r="K1007" s="9"/>
    </row>
    <row r="1008" spans="1:11" s="10" customFormat="1" x14ac:dyDescent="0.2">
      <c r="A1008" s="300"/>
      <c r="B1008" s="300"/>
      <c r="C1008" s="16"/>
      <c r="D1008" s="171"/>
      <c r="E1008" s="171"/>
      <c r="F1008" s="15"/>
      <c r="G1008" s="159"/>
      <c r="H1008" s="159"/>
      <c r="K1008" s="9"/>
    </row>
    <row r="1009" spans="1:11" s="10" customFormat="1" x14ac:dyDescent="0.2">
      <c r="A1009" s="300"/>
      <c r="B1009" s="300"/>
      <c r="C1009" s="16"/>
      <c r="D1009" s="171"/>
      <c r="E1009" s="171"/>
      <c r="F1009" s="15"/>
      <c r="G1009" s="159"/>
      <c r="H1009" s="159"/>
      <c r="K1009" s="9"/>
    </row>
    <row r="1010" spans="1:11" s="10" customFormat="1" x14ac:dyDescent="0.2">
      <c r="A1010" s="300"/>
      <c r="B1010" s="300"/>
      <c r="C1010" s="16"/>
      <c r="D1010" s="171"/>
      <c r="E1010" s="171"/>
      <c r="F1010" s="15"/>
      <c r="G1010" s="159"/>
      <c r="H1010" s="159"/>
      <c r="K1010" s="9"/>
    </row>
    <row r="1011" spans="1:11" s="10" customFormat="1" x14ac:dyDescent="0.2">
      <c r="A1011" s="300"/>
      <c r="B1011" s="300"/>
      <c r="C1011" s="16"/>
      <c r="D1011" s="171"/>
      <c r="E1011" s="171"/>
      <c r="F1011" s="15"/>
      <c r="G1011" s="159"/>
      <c r="H1011" s="159"/>
      <c r="K1011" s="9"/>
    </row>
    <row r="1012" spans="1:11" s="10" customFormat="1" x14ac:dyDescent="0.2">
      <c r="A1012" s="300"/>
      <c r="B1012" s="300"/>
      <c r="C1012" s="16"/>
      <c r="D1012" s="171"/>
      <c r="E1012" s="171"/>
      <c r="F1012" s="15"/>
      <c r="G1012" s="159"/>
      <c r="H1012" s="159"/>
      <c r="K1012" s="9"/>
    </row>
    <row r="1013" spans="1:11" s="10" customFormat="1" x14ac:dyDescent="0.2">
      <c r="A1013" s="300"/>
      <c r="B1013" s="300"/>
      <c r="C1013" s="16"/>
      <c r="D1013" s="171"/>
      <c r="E1013" s="171"/>
      <c r="F1013" s="15"/>
      <c r="G1013" s="159"/>
      <c r="H1013" s="159"/>
      <c r="K1013" s="9"/>
    </row>
    <row r="1014" spans="1:11" s="10" customFormat="1" x14ac:dyDescent="0.2">
      <c r="A1014" s="300"/>
      <c r="B1014" s="300"/>
      <c r="C1014" s="16"/>
      <c r="D1014" s="171"/>
      <c r="E1014" s="171"/>
      <c r="F1014" s="15"/>
      <c r="G1014" s="159"/>
      <c r="H1014" s="159"/>
      <c r="K1014" s="9"/>
    </row>
    <row r="1015" spans="1:11" s="10" customFormat="1" x14ac:dyDescent="0.2">
      <c r="A1015" s="300"/>
      <c r="B1015" s="300"/>
      <c r="C1015" s="16"/>
      <c r="D1015" s="171"/>
      <c r="E1015" s="171"/>
      <c r="F1015" s="15"/>
      <c r="G1015" s="159"/>
      <c r="H1015" s="159"/>
      <c r="K1015" s="9"/>
    </row>
    <row r="1016" spans="1:11" s="10" customFormat="1" x14ac:dyDescent="0.2">
      <c r="A1016" s="300"/>
      <c r="B1016" s="300"/>
      <c r="C1016" s="16"/>
      <c r="D1016" s="171"/>
      <c r="E1016" s="171"/>
      <c r="F1016" s="15"/>
      <c r="G1016" s="159"/>
      <c r="H1016" s="159"/>
      <c r="K1016" s="9"/>
    </row>
    <row r="1017" spans="1:11" s="10" customFormat="1" x14ac:dyDescent="0.2">
      <c r="A1017" s="300"/>
      <c r="B1017" s="300"/>
      <c r="C1017" s="16"/>
      <c r="D1017" s="171"/>
      <c r="E1017" s="171"/>
      <c r="F1017" s="15"/>
      <c r="G1017" s="159"/>
      <c r="H1017" s="159"/>
      <c r="K1017" s="9"/>
    </row>
    <row r="1018" spans="1:11" s="10" customFormat="1" x14ac:dyDescent="0.2">
      <c r="A1018" s="300"/>
      <c r="B1018" s="300"/>
      <c r="C1018" s="16"/>
      <c r="D1018" s="171"/>
      <c r="E1018" s="171"/>
      <c r="F1018" s="15"/>
      <c r="G1018" s="159"/>
      <c r="H1018" s="159"/>
      <c r="K1018" s="9"/>
    </row>
    <row r="1019" spans="1:11" s="10" customFormat="1" x14ac:dyDescent="0.2">
      <c r="A1019" s="300"/>
      <c r="B1019" s="300"/>
      <c r="C1019" s="16"/>
      <c r="D1019" s="171"/>
      <c r="E1019" s="171"/>
      <c r="F1019" s="15"/>
      <c r="G1019" s="159"/>
      <c r="H1019" s="159"/>
      <c r="K1019" s="9"/>
    </row>
    <row r="1020" spans="1:11" s="10" customFormat="1" x14ac:dyDescent="0.2">
      <c r="A1020" s="300"/>
      <c r="B1020" s="300"/>
      <c r="C1020" s="16"/>
      <c r="D1020" s="171"/>
      <c r="E1020" s="171"/>
      <c r="F1020" s="15"/>
      <c r="G1020" s="159"/>
      <c r="H1020" s="159"/>
      <c r="K1020" s="9"/>
    </row>
    <row r="1021" spans="1:11" s="10" customFormat="1" x14ac:dyDescent="0.2">
      <c r="A1021" s="300"/>
      <c r="B1021" s="300"/>
      <c r="C1021" s="16"/>
      <c r="D1021" s="171"/>
      <c r="E1021" s="171"/>
      <c r="F1021" s="15"/>
      <c r="G1021" s="159"/>
      <c r="H1021" s="159"/>
      <c r="K1021" s="9"/>
    </row>
    <row r="1022" spans="1:11" s="10" customFormat="1" x14ac:dyDescent="0.2">
      <c r="A1022" s="300"/>
      <c r="B1022" s="300"/>
      <c r="C1022" s="16"/>
      <c r="D1022" s="171"/>
      <c r="E1022" s="171"/>
      <c r="F1022" s="15"/>
      <c r="G1022" s="159"/>
      <c r="H1022" s="159"/>
      <c r="K1022" s="9"/>
    </row>
    <row r="1023" spans="1:11" s="10" customFormat="1" x14ac:dyDescent="0.2">
      <c r="A1023" s="300"/>
      <c r="B1023" s="300"/>
      <c r="C1023" s="16"/>
      <c r="D1023" s="171"/>
      <c r="E1023" s="171"/>
      <c r="F1023" s="15"/>
      <c r="G1023" s="159"/>
      <c r="H1023" s="159"/>
      <c r="K1023" s="9"/>
    </row>
    <row r="1024" spans="1:11" s="10" customFormat="1" x14ac:dyDescent="0.2">
      <c r="A1024" s="300"/>
      <c r="B1024" s="300"/>
      <c r="C1024" s="16"/>
      <c r="D1024" s="171"/>
      <c r="E1024" s="171"/>
      <c r="F1024" s="15"/>
      <c r="G1024" s="159"/>
      <c r="H1024" s="159"/>
      <c r="K1024" s="9"/>
    </row>
    <row r="1025" spans="1:11" s="10" customFormat="1" x14ac:dyDescent="0.2">
      <c r="A1025" s="300"/>
      <c r="B1025" s="300"/>
      <c r="C1025" s="16"/>
      <c r="D1025" s="171"/>
      <c r="E1025" s="171"/>
      <c r="F1025" s="15"/>
      <c r="G1025" s="159"/>
      <c r="H1025" s="159"/>
      <c r="K1025" s="9"/>
    </row>
    <row r="1026" spans="1:11" s="10" customFormat="1" x14ac:dyDescent="0.2">
      <c r="A1026" s="300"/>
      <c r="B1026" s="300"/>
      <c r="C1026" s="16"/>
      <c r="D1026" s="171"/>
      <c r="E1026" s="171"/>
      <c r="F1026" s="15"/>
      <c r="G1026" s="159"/>
      <c r="H1026" s="159"/>
      <c r="K1026" s="9"/>
    </row>
    <row r="1027" spans="1:11" s="10" customFormat="1" x14ac:dyDescent="0.2">
      <c r="A1027" s="300"/>
      <c r="B1027" s="300"/>
      <c r="C1027" s="16"/>
      <c r="D1027" s="171"/>
      <c r="E1027" s="171"/>
      <c r="F1027" s="15"/>
      <c r="G1027" s="159"/>
      <c r="H1027" s="159"/>
      <c r="K1027" s="9"/>
    </row>
    <row r="1028" spans="1:11" s="10" customFormat="1" x14ac:dyDescent="0.2">
      <c r="A1028" s="300"/>
      <c r="B1028" s="300"/>
      <c r="C1028" s="16"/>
      <c r="D1028" s="171"/>
      <c r="E1028" s="171"/>
      <c r="F1028" s="15"/>
      <c r="G1028" s="159"/>
      <c r="H1028" s="159"/>
      <c r="K1028" s="9"/>
    </row>
    <row r="1029" spans="1:11" s="10" customFormat="1" x14ac:dyDescent="0.2">
      <c r="A1029" s="300"/>
      <c r="B1029" s="300"/>
      <c r="C1029" s="16"/>
      <c r="D1029" s="171"/>
      <c r="E1029" s="171"/>
      <c r="F1029" s="15"/>
      <c r="G1029" s="159"/>
      <c r="H1029" s="159"/>
      <c r="K1029" s="9"/>
    </row>
    <row r="1030" spans="1:11" s="10" customFormat="1" x14ac:dyDescent="0.2">
      <c r="A1030" s="300"/>
      <c r="B1030" s="300"/>
      <c r="C1030" s="16"/>
      <c r="D1030" s="171"/>
      <c r="E1030" s="171"/>
      <c r="F1030" s="15"/>
      <c r="G1030" s="159"/>
      <c r="H1030" s="159"/>
      <c r="K1030" s="9"/>
    </row>
    <row r="1031" spans="1:11" s="10" customFormat="1" x14ac:dyDescent="0.2">
      <c r="A1031" s="300"/>
      <c r="B1031" s="300"/>
      <c r="C1031" s="16"/>
      <c r="D1031" s="171"/>
      <c r="E1031" s="171"/>
      <c r="F1031" s="15"/>
      <c r="G1031" s="159"/>
      <c r="H1031" s="159"/>
      <c r="K1031" s="9"/>
    </row>
    <row r="1032" spans="1:11" s="10" customFormat="1" x14ac:dyDescent="0.2">
      <c r="A1032" s="300"/>
      <c r="B1032" s="300"/>
      <c r="C1032" s="16"/>
      <c r="D1032" s="171"/>
      <c r="E1032" s="171"/>
      <c r="F1032" s="15"/>
      <c r="G1032" s="159"/>
      <c r="H1032" s="159"/>
      <c r="K1032" s="9"/>
    </row>
    <row r="1033" spans="1:11" s="10" customFormat="1" x14ac:dyDescent="0.2">
      <c r="A1033" s="300"/>
      <c r="B1033" s="300"/>
      <c r="C1033" s="16"/>
      <c r="D1033" s="171"/>
      <c r="E1033" s="171"/>
      <c r="F1033" s="15"/>
      <c r="G1033" s="159"/>
      <c r="H1033" s="159"/>
      <c r="K1033" s="9"/>
    </row>
    <row r="1034" spans="1:11" s="10" customFormat="1" x14ac:dyDescent="0.2">
      <c r="A1034" s="300"/>
      <c r="B1034" s="300"/>
      <c r="C1034" s="16"/>
      <c r="D1034" s="171"/>
      <c r="E1034" s="171"/>
      <c r="F1034" s="15"/>
      <c r="G1034" s="159"/>
      <c r="H1034" s="159"/>
      <c r="K1034" s="9"/>
    </row>
    <row r="1035" spans="1:11" s="10" customFormat="1" x14ac:dyDescent="0.2">
      <c r="A1035" s="300"/>
      <c r="B1035" s="300"/>
      <c r="C1035" s="16"/>
      <c r="D1035" s="171"/>
      <c r="E1035" s="171"/>
      <c r="F1035" s="15"/>
      <c r="G1035" s="159"/>
      <c r="H1035" s="159"/>
      <c r="K1035" s="9"/>
    </row>
    <row r="1036" spans="1:11" s="10" customFormat="1" x14ac:dyDescent="0.2">
      <c r="A1036" s="300"/>
      <c r="B1036" s="300"/>
      <c r="C1036" s="16"/>
      <c r="D1036" s="171"/>
      <c r="E1036" s="171"/>
      <c r="F1036" s="15"/>
      <c r="G1036" s="159"/>
      <c r="H1036" s="159"/>
      <c r="K1036" s="9"/>
    </row>
    <row r="1037" spans="1:11" s="10" customFormat="1" x14ac:dyDescent="0.2">
      <c r="A1037" s="300"/>
      <c r="B1037" s="300"/>
      <c r="C1037" s="16"/>
      <c r="D1037" s="171"/>
      <c r="E1037" s="171"/>
      <c r="F1037" s="15"/>
      <c r="G1037" s="159"/>
      <c r="H1037" s="159"/>
      <c r="K1037" s="9"/>
    </row>
    <row r="1038" spans="1:11" s="10" customFormat="1" x14ac:dyDescent="0.2">
      <c r="A1038" s="300"/>
      <c r="B1038" s="300"/>
      <c r="C1038" s="16"/>
      <c r="D1038" s="171"/>
      <c r="E1038" s="171"/>
      <c r="F1038" s="15"/>
      <c r="G1038" s="159"/>
      <c r="H1038" s="159"/>
      <c r="K1038" s="9"/>
    </row>
    <row r="1039" spans="1:11" s="10" customFormat="1" x14ac:dyDescent="0.2">
      <c r="A1039" s="300"/>
      <c r="B1039" s="300"/>
      <c r="C1039" s="16"/>
      <c r="D1039" s="171"/>
      <c r="E1039" s="171"/>
      <c r="F1039" s="15"/>
      <c r="G1039" s="159"/>
      <c r="H1039" s="159"/>
      <c r="K1039" s="9"/>
    </row>
    <row r="1040" spans="1:11" s="10" customFormat="1" x14ac:dyDescent="0.2">
      <c r="A1040" s="300"/>
      <c r="B1040" s="300"/>
      <c r="C1040" s="16"/>
      <c r="D1040" s="171"/>
      <c r="E1040" s="171"/>
      <c r="F1040" s="15"/>
      <c r="G1040" s="159"/>
      <c r="H1040" s="159"/>
      <c r="K1040" s="9"/>
    </row>
    <row r="1041" spans="1:11" s="10" customFormat="1" x14ac:dyDescent="0.2">
      <c r="A1041" s="300"/>
      <c r="B1041" s="300"/>
      <c r="C1041" s="16"/>
      <c r="D1041" s="171"/>
      <c r="E1041" s="171"/>
      <c r="F1041" s="15"/>
      <c r="G1041" s="159"/>
      <c r="H1041" s="159"/>
      <c r="K1041" s="9"/>
    </row>
    <row r="1042" spans="1:11" s="10" customFormat="1" x14ac:dyDescent="0.2">
      <c r="A1042" s="300"/>
      <c r="B1042" s="300"/>
      <c r="C1042" s="16"/>
      <c r="D1042" s="171"/>
      <c r="E1042" s="171"/>
      <c r="F1042" s="15"/>
      <c r="G1042" s="159"/>
      <c r="H1042" s="159"/>
      <c r="K1042" s="9"/>
    </row>
    <row r="1043" spans="1:11" s="10" customFormat="1" x14ac:dyDescent="0.2">
      <c r="A1043" s="300"/>
      <c r="B1043" s="300"/>
      <c r="C1043" s="16"/>
      <c r="D1043" s="171"/>
      <c r="E1043" s="171"/>
      <c r="F1043" s="15"/>
      <c r="G1043" s="159"/>
      <c r="H1043" s="159"/>
      <c r="K1043" s="9"/>
    </row>
    <row r="1044" spans="1:11" s="10" customFormat="1" x14ac:dyDescent="0.2">
      <c r="A1044" s="300"/>
      <c r="B1044" s="300"/>
      <c r="C1044" s="16"/>
      <c r="D1044" s="171"/>
      <c r="E1044" s="171"/>
      <c r="F1044" s="15"/>
      <c r="G1044" s="159"/>
      <c r="H1044" s="159"/>
      <c r="K1044" s="9"/>
    </row>
    <row r="1045" spans="1:11" s="10" customFormat="1" x14ac:dyDescent="0.2">
      <c r="A1045" s="300"/>
      <c r="B1045" s="300"/>
      <c r="C1045" s="16"/>
      <c r="D1045" s="171"/>
      <c r="E1045" s="171"/>
      <c r="F1045" s="15"/>
      <c r="G1045" s="159"/>
      <c r="H1045" s="159"/>
      <c r="K1045" s="9"/>
    </row>
  </sheetData>
  <mergeCells count="4">
    <mergeCell ref="A1:H1"/>
    <mergeCell ref="A2:G2"/>
    <mergeCell ref="B3:G3"/>
    <mergeCell ref="A4:H4"/>
  </mergeCells>
  <pageMargins left="0.7" right="0.7" top="0.78740157499999996" bottom="0.78740157499999996" header="0.3" footer="0.3"/>
  <pageSetup paperSize="9" scale="80" orientation="landscape" r:id="rId1"/>
  <headerFooter>
    <oddFooter>Stránka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rozp 2022 příjmy pozměňovací n.</vt:lpstr>
      <vt:lpstr>rozp 2022 výdaje pozměňovací n.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Voříšková Jitka</dc:creator>
  <cp:lastModifiedBy>Nejedlý Tomáš</cp:lastModifiedBy>
  <cp:lastPrinted>2021-12-15T15:56:19Z</cp:lastPrinted>
  <dcterms:created xsi:type="dcterms:W3CDTF">2001-03-03T09:02:45Z</dcterms:created>
  <dcterms:modified xsi:type="dcterms:W3CDTF">2022-01-27T16:46:46Z</dcterms:modified>
</cp:coreProperties>
</file>