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EB\ROZPOCET-WEB\"/>
    </mc:Choice>
  </mc:AlternateContent>
  <bookViews>
    <workbookView xWindow="0" yWindow="0" windowWidth="25395" windowHeight="11985"/>
  </bookViews>
  <sheets>
    <sheet name="Rozpočet 2016 příjmy " sheetId="26" r:id="rId1"/>
    <sheet name="Rozpočet 2016 výdaje" sheetId="25" r:id="rId2"/>
  </sheets>
  <definedNames>
    <definedName name="_xlnm.Print_Titles" localSheetId="0">'Rozpočet 2016 příjmy '!$1:$6</definedName>
    <definedName name="_xlnm.Print_Titles" localSheetId="1">'Rozpočet 2016 výdaje'!$1:$7</definedName>
    <definedName name="_xlnm.Print_Area" localSheetId="0">'Rozpočet 2016 příjmy '!$A$1:$D$79</definedName>
    <definedName name="_xlnm.Print_Area" localSheetId="1">'Rozpočet 2016 výdaje'!$A$1:$D$341</definedName>
  </definedNames>
  <calcPr calcId="152511"/>
</workbook>
</file>

<file path=xl/calcChain.xml><?xml version="1.0" encoding="utf-8"?>
<calcChain xmlns="http://schemas.openxmlformats.org/spreadsheetml/2006/main">
  <c r="D14" i="26" l="1"/>
  <c r="D30" i="26"/>
  <c r="D55" i="26"/>
  <c r="D60" i="26"/>
  <c r="D62" i="26"/>
  <c r="D63" i="26"/>
  <c r="D64" i="26"/>
  <c r="D65" i="26"/>
  <c r="D70" i="26" s="1"/>
  <c r="D57" i="26" l="1"/>
  <c r="D66" i="26"/>
  <c r="D68" i="26" s="1"/>
  <c r="D72" i="26" s="1"/>
  <c r="D321" i="25"/>
  <c r="D285" i="25" l="1"/>
  <c r="D218" i="25" l="1"/>
  <c r="D277" i="25"/>
  <c r="D280" i="25"/>
  <c r="D281" i="25"/>
  <c r="D306" i="25"/>
  <c r="D310" i="25"/>
  <c r="D206" i="25"/>
  <c r="D236" i="25"/>
  <c r="D129" i="25"/>
  <c r="D124" i="25"/>
  <c r="H46" i="26"/>
  <c r="D338" i="25"/>
  <c r="D330" i="25"/>
  <c r="D334" i="25" s="1"/>
  <c r="D322" i="25"/>
  <c r="D319" i="25"/>
  <c r="D316" i="25"/>
  <c r="D275" i="25"/>
  <c r="D227" i="25"/>
  <c r="D224" i="25"/>
  <c r="D202" i="25"/>
  <c r="D199" i="25"/>
  <c r="D195" i="25"/>
  <c r="D186" i="25"/>
  <c r="D173" i="25"/>
  <c r="D170" i="25"/>
  <c r="D167" i="25"/>
  <c r="D157" i="25"/>
  <c r="D152" i="25"/>
  <c r="D154" i="25" s="1"/>
  <c r="D135" i="25"/>
  <c r="D132" i="25"/>
  <c r="D120" i="25"/>
  <c r="D117" i="25"/>
  <c r="D112" i="25"/>
  <c r="D107" i="25"/>
  <c r="D91" i="25"/>
  <c r="D92" i="25" s="1"/>
  <c r="D75" i="25"/>
  <c r="D58" i="25"/>
  <c r="D52" i="25"/>
  <c r="D46" i="25"/>
  <c r="D36" i="25"/>
  <c r="D23" i="25"/>
  <c r="D17" i="25"/>
  <c r="D33" i="25" l="1"/>
  <c r="D313" i="25"/>
  <c r="D255" i="25"/>
  <c r="D332" i="25" l="1"/>
  <c r="D336" i="25" s="1"/>
  <c r="D340" i="25" l="1"/>
</calcChain>
</file>

<file path=xl/sharedStrings.xml><?xml version="1.0" encoding="utf-8"?>
<sst xmlns="http://schemas.openxmlformats.org/spreadsheetml/2006/main" count="371" uniqueCount="306">
  <si>
    <t>Paragraf</t>
  </si>
  <si>
    <t>Položka</t>
  </si>
  <si>
    <t>Název</t>
  </si>
  <si>
    <t>Správní poplatky</t>
  </si>
  <si>
    <t>Poplatek ze psů</t>
  </si>
  <si>
    <t>Poplatek za užívání veřejného prostranství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</si>
  <si>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</si>
  <si>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</si>
  <si>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</si>
  <si>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</si>
  <si>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</si>
  <si>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</si>
  <si>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</si>
  <si>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</si>
  <si>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</si>
  <si>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</si>
  <si>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</si>
  <si>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Služby pošt</t>
  </si>
  <si>
    <t>Služby telekomunikací a radiokomunikací</t>
  </si>
  <si>
    <t>Služby peněžních ústavů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</si>
  <si>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</si>
  <si>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</si>
  <si>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</si>
  <si>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</si>
  <si>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</si>
  <si>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</si>
  <si>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</si>
  <si>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</si>
  <si>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</si>
  <si>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</si>
  <si>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</si>
  <si>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</si>
  <si>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</si>
  <si>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</si>
  <si>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</si>
  <si>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</si>
  <si>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</si>
  <si>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</si>
  <si>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</si>
  <si>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</si>
  <si>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Poplatek z ubytovací kapacity</t>
  </si>
  <si>
    <t>Příjmy z úroků</t>
  </si>
  <si>
    <t>Nákup kolku</t>
  </si>
  <si>
    <t>Převody z rozpočtových účtů:</t>
  </si>
  <si>
    <t>Rozpočtové výdaje</t>
  </si>
  <si>
    <t>Povinné pojistné na zdravotní pojištění</t>
  </si>
  <si>
    <t>Revitalizace říčních systémů a vodních ploch</t>
  </si>
  <si>
    <t>Povinné pojistné na sociální zabezpečení a pol. zaměstn.</t>
  </si>
  <si>
    <t>Povinné pojistné na sociální zabezpečení a pol. zam.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</si>
  <si>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</si>
  <si>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</si>
  <si>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</si>
  <si>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</si>
  <si>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</si>
  <si>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Poplatek za lázeňský nebo rekreační pobyt</t>
  </si>
  <si>
    <t>Povinné pojistné na soc. zabezpečení</t>
  </si>
  <si>
    <t>Veřejné osvětlení</t>
  </si>
  <si>
    <t>Dary obyvatelstvu</t>
  </si>
  <si>
    <t>Převody vlastním fondům-převody sociálnímu fondu obcí</t>
  </si>
  <si>
    <t>Povinné pojistné na úrazové pojištění</t>
  </si>
  <si>
    <t>Nájemné</t>
  </si>
  <si>
    <t>Platby daní a poplatků státnímu rozpočtu</t>
  </si>
  <si>
    <t>Domovy - Dům s chráněnými byty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</si>
  <si>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</si>
  <si>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</si>
  <si>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</si>
  <si>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</si>
  <si>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</si>
  <si>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</si>
  <si>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Přijaté nekapitálové příspěvky a náhrady vč.správních řízení</t>
  </si>
  <si>
    <t>Pohonné hmoty</t>
  </si>
  <si>
    <t>Služby peněžních ústavů (pojištění)</t>
  </si>
  <si>
    <t>Obecné příjmy a výdaje z finančních operací</t>
  </si>
  <si>
    <t xml:space="preserve">Sociální rehabilitace </t>
  </si>
  <si>
    <t>Převody z vlastních rezervních fondů-z fondu Domu s chrán. byty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</si>
  <si>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</si>
  <si>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</si>
  <si>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</si>
  <si>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</si>
  <si>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>Příjmy z poskytování služeb a výrobků - knihovna</t>
  </si>
  <si>
    <t>Příjmy z poskytování služeb a výrobků - pohřebnictví</t>
  </si>
  <si>
    <t>Služby školení a vzdělávání - vlastní zdroje MČ</t>
  </si>
  <si>
    <t xml:space="preserve">                           -neinv. dotace HMP-zkoušky odborné způsobilosti</t>
  </si>
  <si>
    <t>Ostatní tělovýchovná činnost</t>
  </si>
  <si>
    <t>Ostatní neinv. transfery neziskovým apod. organizacím-Junák</t>
  </si>
  <si>
    <t>Využití volného času dětí a mládeže</t>
  </si>
  <si>
    <t>Nákup ostatních služeb - vlastní zdroje</t>
  </si>
  <si>
    <t>Pohonné hmoty - fukar</t>
  </si>
  <si>
    <t>Sportovní zařízení v majetku obce - S.K. Slovan Kunratice</t>
  </si>
  <si>
    <t xml:space="preserve">Ostatní osobní výdaje        </t>
  </si>
  <si>
    <t>Knihy, učební pomůcky, tisk - vlastní zdroje</t>
  </si>
  <si>
    <t xml:space="preserve">                                          - dotace HMP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</si>
  <si>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</si>
  <si>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</si>
  <si>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</si>
  <si>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Poskytnuté neinvestiční příspěvky a náhrady - poplatek OSA-hudba</t>
  </si>
  <si>
    <t>Základní školy celkem vč. investic</t>
  </si>
  <si>
    <t>Nájemné (výpůjčka nářadí)</t>
  </si>
  <si>
    <t>Převod do fondu Domu s chráněnými byty</t>
  </si>
  <si>
    <t>Převody vlastním fondům-převod do fondu Domu s chráněnými byty</t>
  </si>
  <si>
    <t>Neinvestiční transfery církvím a nábožen. společnostem-ř.k.farnost Kunratice</t>
  </si>
  <si>
    <t>Dokumentace k územnímu řízení - realizace chodníku a parkovacích míst u rybníka Ohrada</t>
  </si>
  <si>
    <t>Nákup ostatních služeb-přezkoumání hospodaření</t>
  </si>
  <si>
    <t>Drobný hmotný dlouhodobý majetek-lavičky, kontejnery na textil, hrací prvky do 40,0 tis.</t>
  </si>
  <si>
    <t>Ostatní činnosti související se službami pro obyvatelstvo</t>
  </si>
  <si>
    <t>Náhrady mzdy v době nemoci</t>
  </si>
  <si>
    <t>Opravy a udržování-čištění drenážního potrubí lokal. Paběnice-U Rakovky-SAPA</t>
  </si>
  <si>
    <t>Opravy a udržování-odstranění vlhkosti v prostorách zázemí Zámeckého parku Golčova 28, vnitřní malba</t>
  </si>
  <si>
    <t>Ostatní neinvestiční transfery obyvatelstvu-dárkové poukázky jubilantům</t>
  </si>
  <si>
    <t>Nákup ostatních služeb-akce pro obyvatele a drobné služby</t>
  </si>
  <si>
    <t>Nákup ostatních služeb - dodávka a instalace požárních hlásičů do bytů</t>
  </si>
  <si>
    <t>Ostatní neinvestiční transfery obyvatelstvu-příspěvek na posilovnu</t>
  </si>
  <si>
    <t>Nákup ostatních služeb - příspěvek na stravování - sociální fond</t>
  </si>
  <si>
    <t>Přijaté pojistné náhrady</t>
  </si>
  <si>
    <t>Nákup ostatních služeb-přezkoumání hospodaření a ost. služby</t>
  </si>
  <si>
    <t>Daň z nemovitých věcí</t>
  </si>
  <si>
    <t>Poštovní služby</t>
  </si>
  <si>
    <t>Neinvestiční příspěvky zřízeným příspěvkovým organizacím: příspěvek MČ</t>
  </si>
  <si>
    <t>Neinvestiční transfery zřízeným přísp.organizacím -dotace HMP:</t>
  </si>
  <si>
    <t>Neinvestiční dotace Program Škola bez drog</t>
  </si>
  <si>
    <t>Neinvestiční transfery spolkům-o.s. Patron</t>
  </si>
  <si>
    <t>Pořízení, zachování a obnova hodnot národního historického povědomí</t>
  </si>
  <si>
    <t>Neinvestiční transfery obecně prosp. společnostem-o.p.s. Žít spolu</t>
  </si>
  <si>
    <t>Ost. neinvestiční transfery neziskovým apod. organizacím (kynologové, chovatelé)</t>
  </si>
  <si>
    <t>Nákup materiálu - dotace HMP</t>
  </si>
  <si>
    <t>Neinvestiční dotace Asistenti pedagoga 1. a 2. pololetí</t>
  </si>
  <si>
    <t>Ochranné pomůcky - dotace HMP</t>
  </si>
  <si>
    <t>Pohonné hmoty a maziva  - dotace HMP</t>
  </si>
  <si>
    <t>Opravy a udržování-běžné</t>
  </si>
  <si>
    <t xml:space="preserve">Odměny členů zastupitelstev vč. členů výborů a komisí </t>
  </si>
  <si>
    <t xml:space="preserve">Nákup ostatních služeb -údržba zeleně v obci,výsadba stromů           </t>
  </si>
  <si>
    <t>Městská část Praha KUNRATICE</t>
  </si>
  <si>
    <t>Mateřské školy</t>
  </si>
  <si>
    <t>Drobný hmotný dlouhodobý majetek - všeobecný (nábytek do chodeb Domu s chráněnými byty)</t>
  </si>
  <si>
    <t>Neinvestiční transfery spolkům-o.s. Pro Kunratice</t>
  </si>
  <si>
    <t>Nákup ostatních služeb (projekty, vyjádření k sítím..)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</si>
  <si>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</si>
  <si>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</si>
  <si>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</si>
  <si>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</si>
  <si>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</si>
  <si>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</si>
  <si>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Neinvestiční příspěvky zřízeným přísp. organizacím: příspěvek MČ na vybavení nových tříd a šatny</t>
  </si>
  <si>
    <t>Programové vybavení-SW notebooky 9ks</t>
  </si>
  <si>
    <t>Ostatní neinvestiční výdaje jinde nezařazené-úprava hrobových míst</t>
  </si>
  <si>
    <t>Neinvestiční transfery spolkům -PC klub pro hendikepované Křižovatka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</si>
  <si>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</si>
  <si>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</si>
  <si>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</si>
  <si>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</si>
  <si>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Nákup dlouhodobého hmotného majetku jinde nezařaz. -Sv. Jan Nepomucký-rekonstrukce sochy, PD přemístění, geod. zaměření, geologické vyhodnocení umístění, statické posouzení a vlastní umístění</t>
  </si>
  <si>
    <t>Ing. Lenka Alinčová, starostka MČ Praha Kunratice</t>
  </si>
  <si>
    <t>oprava chodníku v ul. Krále Václava IV., oprava Kostelního náměstí</t>
  </si>
  <si>
    <t>Ostatní přijaté vratky transferů-ZŠ nevyčerpaná dotace r. 2014 program OPPA</t>
  </si>
  <si>
    <t>Převody z vlastních fondů hospodářské činnosti (financování rekonstrukce čp. 57 K Libuši a souvisejících)</t>
  </si>
  <si>
    <t>Posílení rozpočtu soc. fondu-příjem soc. fondu</t>
  </si>
  <si>
    <t>Převody z vlastních fondů-ze soc. fondu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</si>
  <si>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</si>
  <si>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</si>
  <si>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Převody mezi statutátními městy a jejich MČ-transfer z HMP-investiční dotace na ZŠ Kunratice-rozšíření kapacity II. etapa-přístavba šatnového centra (po odečtení části dotace změněné na neinvestiční)</t>
  </si>
  <si>
    <t>Převody mezi statutátními městy a jejich MČ-transfer z HMP-neinvestiční dotace na ZŠ Kunratice-rozšíření kapacity II. etapa-přístavba šatnového centra-vybavení šatnového centra</t>
  </si>
  <si>
    <t>Převody mezi statutátními městy a jejich MČ-transfer z HMP- neinvestiční dotace pro ZŠ-mzdové prostředky asistantů pedagoga</t>
  </si>
  <si>
    <t>Převody mezi statutátními městy a jejich MČ-transfer z HMP- neinvestiční dotace pro ZŠ a MŠ-mzdové prostředky zaměstnanců školství</t>
  </si>
  <si>
    <t>Převody mezi statutátními městy a jejich MČ-transfer z HMP- neinvestiční dotace pro knihovnu</t>
  </si>
  <si>
    <t>Převody mezi statutátními městy a jejich MČ-transfer z HMP- neinvestiční dotace pro ÚMČ zkoušky odborné způsobilosti</t>
  </si>
  <si>
    <t>Převody mezi statutátními městy a jejich MČ-transfer z HMP- neinvestiční dotace pro Základní školu, program Škola bez drog</t>
  </si>
  <si>
    <t>Převody mezi statutátními městy a jejich MČ-transfer z HMP a státní- neinvestiční dotace pro JSDH</t>
  </si>
  <si>
    <t>Převody mezi statutátními městy a jejich MČ-transfer z HMP- neinvestiční dotace vratka daně z příjmu roku 2014</t>
  </si>
  <si>
    <t>Převody mezi statutátními městy a jejich MČ-transfer ze SR- neinvestiční dotace bydlení pro azylanty</t>
  </si>
  <si>
    <t>Přijaté transfery celkem</t>
  </si>
  <si>
    <t>Převody mezi statutátními městy a jejich MČ-transfer ze SR a HMP dotační vztah</t>
  </si>
  <si>
    <t>PŘÍJMY po konsolidaci-bez převodů z vlastních fondů a mezi HMP a MČ)</t>
  </si>
  <si>
    <t>PŘÍJMY z dotačního vztahu (pol. 4137 par. 6330)</t>
  </si>
  <si>
    <t>Nákup ostatních služeb: zimní údržba</t>
  </si>
  <si>
    <t>Platby daní a poplatků krajům, obcím..-správní poplatky Praze 4-vydání stav. povolení na chodník Nad Šeberákem</t>
  </si>
  <si>
    <t>Budovy, haly, stavby: Plošné opravy komunikací, chodníky, vč. průzkumných a projektových prací a výběrového řízení (ul. Do Dubin, Úhlavská, Golčova), 2015: Dokončení akce</t>
  </si>
  <si>
    <t>Platby daní a poplatků krajům, obcím a st. fondům-správní poplatek Praze 4-územní rozhodnutí Meliorační kanál ul. K Libuši</t>
  </si>
  <si>
    <t>Příjmy z poskytování služeb a výrobků - místní správa-úhrada za poskyt. informací dle 106/1999 Sb.</t>
  </si>
  <si>
    <t>Přijaté neinvestiční dary-meliorační kanál ul. K Libuši</t>
  </si>
  <si>
    <t>Převody mezi statutátními městy a jejich MČ-transfer ze SR- neinvestiční dotace- příjem odvodu z výh. automatů aj. her na sport a kulturu, školství, zdravotnictví, sociální oblast</t>
  </si>
  <si>
    <t>Neinvestiční transfery zřízeným přísp.organizacím -dotace HMP-mzdové prostředky pracovníků školství</t>
  </si>
  <si>
    <t>Drobný hmotný dlouhodobý majetek - vybavení šaten - skřínky, lavice, stoly-neinvestiční dotace HMP</t>
  </si>
  <si>
    <t>Neinvestiční dotace-mzdové prostředky pracovníků školství</t>
  </si>
  <si>
    <t>Budovy, haly, stavby-Stará budova-výměna oken vč. zateplovacího systému-přípravná dokumentace-vlastní zdroje MČ</t>
  </si>
  <si>
    <t>Investiční transfery zřízeným příspěvkovým organizacím-příspěvek na IT tabule do nových tříd</t>
  </si>
  <si>
    <t>Věcné dary (dárky účastníkům akcí)</t>
  </si>
  <si>
    <t>Neinvestiční transfery spolkům-o.s.Rozvoj Zeleného údolí</t>
  </si>
  <si>
    <t>Neinvestiční transfery spolkům-o.s.NaKole</t>
  </si>
  <si>
    <t>Dary obyvatelstvu-výstavy-houby, jiřiny</t>
  </si>
  <si>
    <t>Opravy a udržování - zámecká zeď</t>
  </si>
  <si>
    <t>Platby daní a poplatků krajům, obcím a st. fondům-správní poplatek ohlášení opravy zámecké zdi</t>
  </si>
  <si>
    <t>Zachování a obnova kulturních památek-Zámecká zeď</t>
  </si>
  <si>
    <t>Činnost registrovaných církví a náboženských společností</t>
  </si>
  <si>
    <t xml:space="preserve">Ostatní neinv. transfery neziskovým apod. organizacím-SK Slovan-zdroje MČ </t>
  </si>
  <si>
    <t xml:space="preserve">Konzultační, poradenské a právní služby </t>
  </si>
  <si>
    <t>Ochrana půdy a podz. vod proti infiltraci (odlučovač parkoviště Šeberák)</t>
  </si>
  <si>
    <t>Drobný hmotný dlouhodobý majetek-mobiliář obce-lavičky..část dotace ze státního rozpočtu pro obce -příspěvek podle programu pro azylanty</t>
  </si>
  <si>
    <t>Nákup ostatních služeb - revize hřišť a ostatní drobné služby</t>
  </si>
  <si>
    <t>Opravy a udržování-opravy inventáře</t>
  </si>
  <si>
    <t>Nákup materiálu - květiny jubilantům</t>
  </si>
  <si>
    <t>Nákup ostatních služeb - tisk "Přání"</t>
  </si>
  <si>
    <t>Sociální péče a pomoc přistěhovalcům a etnikům (příspěvek azylant)</t>
  </si>
  <si>
    <t>Ost. neinvestiční transfery neziskovým apod. organizacím (MO STP Hornomlýnská, Rehabilitace Hornomlýnská)</t>
  </si>
  <si>
    <t>Nákup ostatních služeb-revize el. spotřebičů a ostatní drobné služby</t>
  </si>
  <si>
    <t>Poskytnuté neinvestiční příspěvky a náhrady vč. poplatku OSA</t>
  </si>
  <si>
    <t>Knihy, učební pomůcky, tisk</t>
  </si>
  <si>
    <t>Služby školení a vzdělávání - dotace státní</t>
  </si>
  <si>
    <t>Nákup ostatních služeb - dotace HMP</t>
  </si>
  <si>
    <t>Drobný hmotný dlouhodobý majetek - notebooky 9ks</t>
  </si>
  <si>
    <t>Poskytnuté náhrady-vstupní poplatek do Svazu MČ</t>
  </si>
  <si>
    <t>Platby daní a poplatků státnímu rozpočtu-soudní poplatek odvolání (dotace SFŽP), dálniční známka</t>
  </si>
  <si>
    <t>Odstupné</t>
  </si>
  <si>
    <t>Poskytnuté náhrady (např.sociální pohřeb)</t>
  </si>
  <si>
    <t>Platby daní a poplatků krajům, obcím a st. fondům-správní poplatky katastr. úřad</t>
  </si>
  <si>
    <t>Převody vlastním rozpočtovým účtům:posílení ze soc.fondu</t>
  </si>
  <si>
    <t xml:space="preserve">                                                    posílení z fondu DCHB</t>
  </si>
  <si>
    <t>Převody mezi statutárními městy (HMP) a jejich městskými obvody nebo částmi - odvod finančního vypořádání 2014-volby</t>
  </si>
  <si>
    <t>Převody mezi statutárními městy (HMP) a jejich městskými obvody nebo částmi - odvod nevyčerpaného podílu dotace r. 2014-programu OPPA Základní školy</t>
  </si>
  <si>
    <t>Převody vlastním fondům a mezi HMP a MČ - konsolidace výdajů celkem (par. 6330)</t>
  </si>
  <si>
    <t>VÝDAJE po konsolidaci bez převodů vlastním fondům a mezi HMP a MČ</t>
  </si>
  <si>
    <t>VÝDAJE z převodů HM Praze (par. 6330 pol. 5347)</t>
  </si>
  <si>
    <t>VÝDAJE CELKEM vč. převodů vlastním fondům a mezi HMP a MČ</t>
  </si>
  <si>
    <t>OBJEM PŘÍJMU celkem</t>
  </si>
  <si>
    <t>OBJEM VÝDAJU celkem</t>
  </si>
  <si>
    <t xml:space="preserve">2015 Opravy a udržování:                                                                                                                            běžné opravy komunikací, výtluků,dopravního značení a techniky </t>
  </si>
  <si>
    <t>2016 Opravy a udržování:vysoutěžené opravy výtluků</t>
  </si>
  <si>
    <t xml:space="preserve">ostatní opravy komunikací        </t>
  </si>
  <si>
    <t>ostatní opravy-techniky, výměna a opravy DZ,</t>
  </si>
  <si>
    <t>Opravy a udržování- oprava melioračního kanálu v ul. K Libuši- podíl vlastních zdrojů MČ</t>
  </si>
  <si>
    <t>Opravy a udržování- oprava melioračního kanálu v ul. K Libuši prostředky neinvestičního daru</t>
  </si>
  <si>
    <t xml:space="preserve">2016 Budovy, haly, stavby: rozšíření kapacity ZŠ-Přístavba učeben-podklady a závazek spolufinancování k žádosti o dotaci z programu MŠMT-vlastní zdroje MČ </t>
  </si>
  <si>
    <t>Nákup ostatních služeb-projekt řešení vstupu obj. Golčova 24, ostatní služby-revize</t>
  </si>
  <si>
    <t>Nákup ostatních služeb - PD k ohlášení údržby zámecké zdi</t>
  </si>
  <si>
    <t>2015 Nákup ostatních služeb: očíslování hrobových míst, projekty k opravám a ostatní služby vč. výběrového řízení k opravě zdi</t>
  </si>
  <si>
    <t>2015 Opravy a udržování - oprava památníku padlých</t>
  </si>
  <si>
    <t>2015 Opravy a udržování - vytvoření dvou nových cest v urnovém háji a ostatní drobné opravy</t>
  </si>
  <si>
    <t>2015 Opravy a udržování - oprava vstupní části hřbitova vč. navazujících stěn a oprava zřícené hřbitovní ohradní zdi a jejích poruch</t>
  </si>
  <si>
    <t xml:space="preserve">2016 Nákup ostatních služeb: zaměření a očíslování urnového háje a ostatní služby </t>
  </si>
  <si>
    <t>2016 Opravy a udržování - oprava písma památníku padlých, oprava rozptylové loučky a ostatní drobné opravy</t>
  </si>
  <si>
    <t>2015 Nákup ostatních služeb-vyjádření k sítím a ost.služby, přemístění sochy z Kostelního nám. a PD přemístění, geod. zaměření, geologické vyhodnocení umístění, statické posouzení a vlastní umístění</t>
  </si>
  <si>
    <t>2016 Nákup ostatních služeb-drobné služby-vyjádření k sítím a ost.služby (PRE…)</t>
  </si>
  <si>
    <t>2015 Budovy, haly, stavby: Zdravotní středisko K Libuši čp. 57-realizace stavby</t>
  </si>
  <si>
    <t>2015 Budovy, haly, stavby: Zdravotní středisko K Libuši čp. 57-autorský dozor, zadávací řízení, pasport stavby, související studie, činnost koordinátora BOZP,TDI, ochranný nátěr objektu</t>
  </si>
  <si>
    <t>2016 Budovy, haly, stavby:stavební úpravy objektu čp. 147 Velenická</t>
  </si>
  <si>
    <t>2015 Opravy a udržování-oprava vytápění a ohřevu vody, výměna kotle</t>
  </si>
  <si>
    <t>2015 Nákup ostatních služeb - malování chodeb, schodišť, spol. místnosti</t>
  </si>
  <si>
    <t>2015 Opravy a udržování  - vlastní zdroje</t>
  </si>
  <si>
    <t>2015 Opravy a udržování  - dotace HMP (opravy vozů T815 a výšková technika)</t>
  </si>
  <si>
    <t>Konzultační, poradenské a právní služby-studie…..</t>
  </si>
  <si>
    <t>Sankční platby přijaté od jiných subjektů (Decorum)</t>
  </si>
  <si>
    <t xml:space="preserve">2015 Budovy, haly, stavby: rozšíření kapacity ZŠ-Nástavba učeben dokončení, Příprava další etapy stavby a dokumentace přístavby učeben-vlastní zdroje MČ </t>
  </si>
  <si>
    <t xml:space="preserve">2015 Budovy, haly, stavby: rozšíření kapacity ZŠ-Nástavba učeben dokončení-ponechanné nevyčerpané prostředky dotace HMP roku 2014  </t>
  </si>
  <si>
    <t>2015 Budovy, haly, stavby: rozšíření kapacity ZŠ-Přístavba šaten vč. zadávacího řízení-dotace HMP (po odečtení části dotace změněné na neinvestiční)</t>
  </si>
  <si>
    <t>Drobný hmotný dlouhodobý majetek - dotace HMP</t>
  </si>
  <si>
    <t>Nákup ostatních služeb: úklid chodníků a obecný úklid při komunikacích, STK, projekty k opravám, výběrové řízení k opravám, autorský dozor k opravám a jiné dodávky prací (vyjádření k sítím, provizorní DZ k akcím,nové DZ,dopravní zrcadla,  posudky a ostatní podklady ke stavu komunikací, projednávání..):</t>
  </si>
  <si>
    <t>opravy chodníků zejména při ul. K Šeberáku, K Libuši, Za Parkem, okolí škol …</t>
  </si>
  <si>
    <t xml:space="preserve">Ostatní neinvestiční transfery obyvatelstvu-kulturní akce-zájezdy pro seniory </t>
  </si>
  <si>
    <t xml:space="preserve">2016 Opravy a udržování celkem: rozpočet 1 770,00 tis.,                                                                                                                                                                                                                                                    </t>
  </si>
  <si>
    <t>Nákup ostatních služeb (v r. 2015 vč. malování ÚMČ)</t>
  </si>
  <si>
    <t>2016 Nákup dlouhodobého hmotného majetku-pohybové prvky pro dospělé a mládež</t>
  </si>
  <si>
    <t>Opravy a udržování-opravy hřiště Zelené údolí</t>
  </si>
  <si>
    <t>2016 Opravy a udržování-oprava vytápění a ohřevu vody, výměna kotle, oprava výtahů</t>
  </si>
  <si>
    <t>Přijaté nekapitálové příspěvky a náhrady vč.správních řízení-vymožená náhrada v soudním sporu o dotaci SFŽP</t>
  </si>
  <si>
    <t xml:space="preserve">Neidentifikované příjmy-přeplatek plynu patřící na VHČ převedený 31.12.2015 </t>
  </si>
  <si>
    <t xml:space="preserve">Převody z vlastních fondů hospodářské činnosti (převod na ZBÚ pro fond DCHB) </t>
  </si>
  <si>
    <t>Převody mezi statutátními městy a jejich MČ-transfer z HMP-investiční dotace na odvlhčení základů staré budovy hasičské zbrojnice</t>
  </si>
  <si>
    <t>Převody mezi statutátními městy a jejich MČ-transfer ze SFŽP prostřednictvím HMP-investiční dotace na Revitalizaci okolí rybníka Ohrada a Zelené cesty</t>
  </si>
  <si>
    <t>Zpracování dat a služby související s informačními technologiemi-servisní služby přenosu dat-systém svolávání a informování Fireport</t>
  </si>
  <si>
    <t>Opravy a udržování-samostatné vedení vody ze studny do rybníka Ohrada-vlastní zdroje MČ</t>
  </si>
  <si>
    <t>Umělecká díla a předměty (plastika Kalvárie)-vlastní zdroje</t>
  </si>
  <si>
    <t>Umělecká díla a předměty (plastika Kalvárie)-dotace HMP hry</t>
  </si>
  <si>
    <t>Ostatní neinv. transfery neziskovým apod. organizacím-SK Slovan-dotace HMP hry</t>
  </si>
  <si>
    <t>Neinvestiční transfery spolkům-FBC Start98</t>
  </si>
  <si>
    <t>Ostatní neinv. transfery neziskovým apod. organizacím-TJ Sokol Kunratice - vlastní zdroje</t>
  </si>
  <si>
    <t>Ostatní neinv. transfery neziskovým apod. organizacím-TJ Sokol Kunratice -dotace HMP hry</t>
  </si>
  <si>
    <t>Pohonné hmoty a maziva  - dotace státní</t>
  </si>
  <si>
    <t>2015: Budovy, haly, stavby-stavební úpravy-odvlhčení hasičské zbrojnice-vlastní zdroje</t>
  </si>
  <si>
    <t>2015: Budovy, haly, stavby-stavební úpravy-odvlhčení hasičské zbrojnice-dotace HMP</t>
  </si>
  <si>
    <t>2015: Nákup dlouhodobého hmotného majetku-protihluková stěna okolí rybníka Ohrada</t>
  </si>
  <si>
    <t>2015: Nákup dlouhodobého hmotného majetku-Revitalizace okolí rybníka Ohrada</t>
  </si>
  <si>
    <t>2016: Opravy a udržování  - vlastní zdroje-výměna garážových vrat, nové karmy, konstrukce na sušení hadic</t>
  </si>
  <si>
    <t>2015: Opravy a udržování - opravy sklepních prostor, zabezpeč. systému, nátěr oken, nátěr kašny, úprava venkovního zázemí objektu čp. 8, ostatní běžné</t>
  </si>
  <si>
    <t xml:space="preserve">2016: Opravy a udržování - čp. 7 oprava anglických dvorků-podzemí, klempířské prvky angl. dvorků, oprava dlažby před radnicí, údržba a oprava kašny a ostatní běžné </t>
  </si>
  <si>
    <t>2015 Nákup ostatních služeb celkem: rozpočet 1 386,00 tis.,                            skutečnost 1 339 961,65 Kč</t>
  </si>
  <si>
    <t xml:space="preserve">2016 Nákup ostatních služeb celkem: rozpočet 1 550,00 tis.                           </t>
  </si>
  <si>
    <t>2015 Opravy a udržování celkem: rozpočet 1 605,00 tis.,                                                                                                                                                                                                                                                    skutečnost  1 357 954,37Kč</t>
  </si>
  <si>
    <t xml:space="preserve">2015 Opravy a udržování-odvlhčení přízemí, úprava otopného systému a posouzení vhodnosti instalace klimatizace, výměna kotlů budovy Golčova 24, oprava vstupních schodů </t>
  </si>
  <si>
    <t>Odměny za užití duševního vlastnictví-poplatek OSA</t>
  </si>
  <si>
    <t>2015: Stroje, přístroje, zařízení - multifunkční kopírka</t>
  </si>
  <si>
    <t>2016: Stroje, přístroje, zařízení - server, záložní zdroj</t>
  </si>
  <si>
    <t xml:space="preserve">2016 Opravy a udržování-  oprava vstupních schodů a ostatní opravy </t>
  </si>
  <si>
    <t>Opravy a udržování - opravy kanalizačních vpustí</t>
  </si>
  <si>
    <t>Nákup ostatních služeb - pasporty meliorační sítě v lokalitě U Rakovky</t>
  </si>
  <si>
    <t>Nákup ostatních služeb - měření a vyhodnocování vypouštěných vod z rybníka Šeberák</t>
  </si>
  <si>
    <t xml:space="preserve">2016: Opravy a udržování  - vlastní zdroje-údržba techniky </t>
  </si>
  <si>
    <t>Požární ochrana dobrovolná část: rok 2015 vlastní zdroje 725,0 tis., dotace HMP 380,8 tis., rok 2016 vlastní zdroje 1 295,0 tis.</t>
  </si>
  <si>
    <t>Nákup ostatních služeb (provoz vánočního osvětlení a osvětlení rybníka Ohrada)</t>
  </si>
  <si>
    <t>Poskytnuté náhrady-plnění peněžní povinnosti ve věci nevyplacené dotace SFŽP</t>
  </si>
  <si>
    <t>Vyvěšeno na úřední desku dne  12. ledna 2016</t>
  </si>
  <si>
    <t xml:space="preserve">Příjmy z poskytování služeb a výrobků - zastupitelstva obcí </t>
  </si>
  <si>
    <t>2016: Budovy, haly, stavby-stavební úpravy-úprava půdních prostor hasičské zbrojnice vlastní zdroje (v r. 2016 spoluúčast v případě dotace HMP)</t>
  </si>
  <si>
    <t>Shváleno Zastupitelstvem MČ Praha Kunratice dne 27. ledna 2016</t>
  </si>
  <si>
    <t>Schválený
2016</t>
  </si>
  <si>
    <t>Schválené
výdaje 2016</t>
  </si>
  <si>
    <t xml:space="preserve">             ROZPOČET HČ ROKU 2016 a PLNĚNÍ PŘÍJMU A ČERPÁNÍ VÝDAJU 2015</t>
  </si>
  <si>
    <t xml:space="preserve">ROZPOČET ROKU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</si>
</sst>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u/>
      <sz val="12"/>
      <color indexed="3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i/>
      <sz val="12"/>
      <name val="Arial CE"/>
      <charset val="238"/>
    </font>
    <font>
      <b/>
      <sz val="12"/>
      <color indexed="10"/>
      <name val="Arial CE"/>
      <charset val="238"/>
    </font>
    <font>
      <b/>
      <sz val="12"/>
      <color indexed="10"/>
      <name val="Arial CE"/>
      <family val="2"/>
      <charset val="238"/>
    </font>
    <font>
      <i/>
      <sz val="12"/>
      <color indexed="10"/>
      <name val="Arial CE"/>
      <charset val="238"/>
    </font>
    <font>
      <sz val="12"/>
      <color indexed="10"/>
      <name val="Arial CE"/>
      <charset val="238"/>
    </font>
    <font>
      <u/>
      <sz val="10"/>
      <color theme="10"/>
      <name val="Arial CE"/>
      <charset val="238"/>
    </font>
    <font>
      <u/>
      <sz val="11"/>
      <color indexed="3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217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4" fontId="1" fillId="0" borderId="0" xfId="0" applyNumberFormat="1" applyFont="1"/>
    <xf numFmtId="0" fontId="4" fillId="0" borderId="0" xfId="0" applyFont="1"/>
    <xf numFmtId="4" fontId="4" fillId="0" borderId="0" xfId="0" applyNumberFormat="1" applyFont="1"/>
    <xf numFmtId="4" fontId="4" fillId="0" borderId="0" xfId="0" applyNumberFormat="1" applyFont="1" applyAlignment="1">
      <alignment horizontal="center"/>
    </xf>
    <xf numFmtId="4" fontId="5" fillId="0" borderId="0" xfId="0" applyNumberFormat="1" applyFont="1"/>
    <xf numFmtId="4" fontId="5" fillId="0" borderId="0" xfId="0" applyNumberFormat="1" applyFont="1" applyFill="1" applyBorder="1"/>
    <xf numFmtId="0" fontId="5" fillId="0" borderId="0" xfId="0" applyFont="1"/>
    <xf numFmtId="0" fontId="6" fillId="0" borderId="0" xfId="0" applyFont="1"/>
    <xf numFmtId="4" fontId="6" fillId="0" borderId="0" xfId="0" applyNumberFormat="1" applyFont="1" applyBorder="1"/>
    <xf numFmtId="0" fontId="3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4" fontId="7" fillId="0" borderId="0" xfId="0" applyNumberFormat="1" applyFont="1" applyBorder="1"/>
    <xf numFmtId="4" fontId="9" fillId="0" borderId="0" xfId="0" applyNumberFormat="1" applyFont="1"/>
    <xf numFmtId="4" fontId="5" fillId="0" borderId="0" xfId="0" applyNumberFormat="1" applyFont="1" applyBorder="1"/>
    <xf numFmtId="4" fontId="1" fillId="0" borderId="0" xfId="0" applyNumberFormat="1" applyFont="1" applyAlignment="1">
      <alignment horizontal="center"/>
    </xf>
    <xf numFmtId="4" fontId="6" fillId="0" borderId="0" xfId="0" applyNumberFormat="1" applyFont="1"/>
    <xf numFmtId="4" fontId="0" fillId="0" borderId="0" xfId="0" applyNumberFormat="1" applyFont="1" applyBorder="1"/>
    <xf numFmtId="4" fontId="12" fillId="0" borderId="0" xfId="0" applyNumberFormat="1" applyFont="1"/>
    <xf numFmtId="4" fontId="5" fillId="0" borderId="0" xfId="0" applyNumberFormat="1" applyFont="1" applyFill="1"/>
    <xf numFmtId="0" fontId="0" fillId="0" borderId="0" xfId="0" applyFill="1"/>
    <xf numFmtId="0" fontId="0" fillId="0" borderId="0" xfId="0" applyBorder="1"/>
    <xf numFmtId="0" fontId="5" fillId="0" borderId="0" xfId="0" applyFont="1" applyBorder="1"/>
    <xf numFmtId="0" fontId="1" fillId="0" borderId="0" xfId="0" applyFont="1" applyBorder="1"/>
    <xf numFmtId="0" fontId="0" fillId="0" borderId="0" xfId="0" applyFont="1" applyBorder="1"/>
    <xf numFmtId="4" fontId="4" fillId="0" borderId="0" xfId="0" applyNumberFormat="1" applyFont="1" applyBorder="1"/>
    <xf numFmtId="0" fontId="4" fillId="0" borderId="0" xfId="0" applyFont="1" applyBorder="1"/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/>
    <xf numFmtId="0" fontId="14" fillId="0" borderId="9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0" xfId="0" applyFont="1" applyBorder="1" applyAlignment="1">
      <alignment vertical="top" wrapText="1"/>
    </xf>
    <xf numFmtId="4" fontId="14" fillId="0" borderId="2" xfId="0" applyNumberFormat="1" applyFont="1" applyBorder="1"/>
    <xf numFmtId="0" fontId="3" fillId="0" borderId="9" xfId="0" applyFont="1" applyBorder="1" applyAlignment="1">
      <alignment wrapText="1"/>
    </xf>
    <xf numFmtId="0" fontId="3" fillId="0" borderId="13" xfId="0" applyFont="1" applyFill="1" applyBorder="1" applyAlignment="1">
      <alignment horizontal="left" wrapText="1"/>
    </xf>
    <xf numFmtId="0" fontId="11" fillId="0" borderId="9" xfId="0" applyFont="1" applyBorder="1" applyAlignment="1">
      <alignment wrapText="1"/>
    </xf>
    <xf numFmtId="4" fontId="11" fillId="0" borderId="2" xfId="0" applyNumberFormat="1" applyFont="1" applyBorder="1"/>
    <xf numFmtId="4" fontId="11" fillId="0" borderId="7" xfId="0" applyNumberFormat="1" applyFont="1" applyBorder="1"/>
    <xf numFmtId="4" fontId="14" fillId="0" borderId="0" xfId="0" applyNumberFormat="1" applyFont="1"/>
    <xf numFmtId="0" fontId="15" fillId="0" borderId="8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5" fillId="0" borderId="10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3" borderId="0" xfId="0" applyFont="1" applyFill="1"/>
    <xf numFmtId="0" fontId="11" fillId="5" borderId="17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4" fontId="14" fillId="0" borderId="7" xfId="0" applyNumberFormat="1" applyFont="1" applyBorder="1"/>
    <xf numFmtId="4" fontId="14" fillId="0" borderId="8" xfId="0" applyNumberFormat="1" applyFont="1" applyBorder="1"/>
    <xf numFmtId="4" fontId="11" fillId="0" borderId="19" xfId="0" applyNumberFormat="1" applyFont="1" applyFill="1" applyBorder="1"/>
    <xf numFmtId="4" fontId="11" fillId="0" borderId="7" xfId="0" applyNumberFormat="1" applyFont="1" applyFill="1" applyBorder="1"/>
    <xf numFmtId="4" fontId="11" fillId="0" borderId="8" xfId="0" applyNumberFormat="1" applyFont="1" applyBorder="1"/>
    <xf numFmtId="0" fontId="14" fillId="0" borderId="1" xfId="0" applyFont="1" applyBorder="1" applyAlignment="1">
      <alignment wrapText="1"/>
    </xf>
    <xf numFmtId="0" fontId="14" fillId="3" borderId="0" xfId="0" applyFont="1" applyFill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14" fillId="2" borderId="17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wrapText="1"/>
    </xf>
    <xf numFmtId="0" fontId="14" fillId="0" borderId="1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14" fillId="4" borderId="21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  <xf numFmtId="0" fontId="3" fillId="4" borderId="22" xfId="0" applyFont="1" applyFill="1" applyBorder="1" applyAlignment="1">
      <alignment wrapText="1"/>
    </xf>
    <xf numFmtId="0" fontId="14" fillId="0" borderId="0" xfId="0" applyFont="1" applyAlignment="1">
      <alignment horizontal="center"/>
    </xf>
    <xf numFmtId="0" fontId="16" fillId="0" borderId="0" xfId="1" applyFont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12" xfId="0" applyFont="1" applyBorder="1" applyAlignment="1">
      <alignment wrapText="1"/>
    </xf>
    <xf numFmtId="0" fontId="11" fillId="0" borderId="2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2" borderId="22" xfId="0" applyFont="1" applyFill="1" applyBorder="1" applyAlignment="1">
      <alignment wrapText="1"/>
    </xf>
    <xf numFmtId="0" fontId="14" fillId="2" borderId="22" xfId="0" applyFont="1" applyFill="1" applyBorder="1" applyAlignment="1">
      <alignment horizontal="center"/>
    </xf>
    <xf numFmtId="0" fontId="3" fillId="2" borderId="25" xfId="0" applyFont="1" applyFill="1" applyBorder="1" applyAlignment="1">
      <alignment wrapText="1"/>
    </xf>
    <xf numFmtId="4" fontId="3" fillId="2" borderId="27" xfId="0" applyNumberFormat="1" applyFont="1" applyFill="1" applyBorder="1"/>
    <xf numFmtId="4" fontId="3" fillId="4" borderId="28" xfId="0" applyNumberFormat="1" applyFont="1" applyFill="1" applyBorder="1"/>
    <xf numFmtId="4" fontId="17" fillId="0" borderId="7" xfId="0" applyNumberFormat="1" applyFont="1" applyBorder="1"/>
    <xf numFmtId="0" fontId="14" fillId="3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4" fillId="0" borderId="29" xfId="0" applyFont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0" xfId="0" applyFont="1" applyBorder="1" applyAlignment="1">
      <alignment wrapText="1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4" fillId="0" borderId="15" xfId="0" applyFont="1" applyBorder="1" applyAlignment="1">
      <alignment wrapText="1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wrapText="1"/>
    </xf>
    <xf numFmtId="0" fontId="15" fillId="0" borderId="7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5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5" fillId="0" borderId="12" xfId="0" applyFont="1" applyBorder="1" applyAlignment="1">
      <alignment wrapText="1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2" xfId="0" applyFont="1" applyBorder="1" applyAlignment="1">
      <alignment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0" fontId="3" fillId="0" borderId="1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14" fillId="2" borderId="26" xfId="0" applyFont="1" applyFill="1" applyBorder="1" applyAlignment="1">
      <alignment horizontal="center"/>
    </xf>
    <xf numFmtId="4" fontId="3" fillId="2" borderId="22" xfId="0" applyNumberFormat="1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14" fillId="3" borderId="21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3" fillId="3" borderId="22" xfId="0" applyFont="1" applyFill="1" applyBorder="1" applyAlignment="1">
      <alignment wrapText="1"/>
    </xf>
    <xf numFmtId="4" fontId="3" fillId="3" borderId="28" xfId="0" applyNumberFormat="1" applyFont="1" applyFill="1" applyBorder="1"/>
    <xf numFmtId="0" fontId="1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4" fontId="3" fillId="0" borderId="0" xfId="0" applyNumberFormat="1" applyFont="1" applyFill="1" applyBorder="1"/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15" fillId="0" borderId="0" xfId="0" applyFont="1" applyAlignment="1">
      <alignment wrapText="1"/>
    </xf>
    <xf numFmtId="4" fontId="14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4" fontId="17" fillId="0" borderId="2" xfId="0" applyNumberFormat="1" applyFont="1" applyBorder="1"/>
    <xf numFmtId="0" fontId="3" fillId="0" borderId="11" xfId="0" applyFont="1" applyBorder="1" applyAlignment="1">
      <alignment horizontal="center"/>
    </xf>
    <xf numFmtId="0" fontId="14" fillId="0" borderId="9" xfId="0" applyFont="1" applyBorder="1" applyAlignment="1">
      <alignment vertical="top" wrapText="1"/>
    </xf>
    <xf numFmtId="0" fontId="14" fillId="0" borderId="33" xfId="0" applyFont="1" applyBorder="1"/>
    <xf numFmtId="0" fontId="15" fillId="0" borderId="9" xfId="0" applyFont="1" applyBorder="1" applyAlignment="1">
      <alignment wrapText="1"/>
    </xf>
    <xf numFmtId="0" fontId="20" fillId="3" borderId="0" xfId="0" applyFont="1" applyFill="1" applyBorder="1" applyAlignment="1">
      <alignment horizontal="center"/>
    </xf>
    <xf numFmtId="0" fontId="17" fillId="3" borderId="0" xfId="0" applyFont="1" applyFill="1" applyBorder="1"/>
    <xf numFmtId="0" fontId="17" fillId="0" borderId="0" xfId="0" applyFont="1" applyBorder="1"/>
    <xf numFmtId="4" fontId="20" fillId="0" borderId="7" xfId="0" applyNumberFormat="1" applyFont="1" applyBorder="1"/>
    <xf numFmtId="4" fontId="21" fillId="0" borderId="7" xfId="0" applyNumberFormat="1" applyFont="1" applyBorder="1"/>
    <xf numFmtId="4" fontId="17" fillId="0" borderId="8" xfId="0" applyNumberFormat="1" applyFont="1" applyBorder="1"/>
    <xf numFmtId="4" fontId="17" fillId="0" borderId="14" xfId="0" applyNumberFormat="1" applyFont="1" applyBorder="1"/>
    <xf numFmtId="4" fontId="20" fillId="0" borderId="8" xfId="0" applyNumberFormat="1" applyFont="1" applyBorder="1"/>
    <xf numFmtId="4" fontId="21" fillId="0" borderId="0" xfId="0" applyNumberFormat="1" applyFont="1" applyFill="1" applyBorder="1"/>
    <xf numFmtId="4" fontId="20" fillId="0" borderId="0" xfId="0" applyNumberFormat="1" applyFont="1" applyBorder="1"/>
    <xf numFmtId="0" fontId="17" fillId="0" borderId="0" xfId="0" applyFont="1"/>
    <xf numFmtId="4" fontId="17" fillId="0" borderId="0" xfId="0" applyNumberFormat="1" applyFont="1"/>
    <xf numFmtId="4" fontId="22" fillId="0" borderId="0" xfId="0" applyNumberFormat="1" applyFont="1"/>
    <xf numFmtId="0" fontId="14" fillId="0" borderId="33" xfId="0" applyFont="1" applyBorder="1" applyAlignment="1">
      <alignment horizontal="center"/>
    </xf>
    <xf numFmtId="0" fontId="14" fillId="0" borderId="12" xfId="0" applyFont="1" applyBorder="1" applyAlignment="1">
      <alignment horizontal="left" vertical="top" wrapText="1"/>
    </xf>
    <xf numFmtId="0" fontId="14" fillId="0" borderId="12" xfId="0" applyFont="1" applyBorder="1" applyAlignment="1">
      <alignment vertical="center" wrapText="1"/>
    </xf>
    <xf numFmtId="0" fontId="14" fillId="0" borderId="5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0" borderId="21" xfId="0" applyFont="1" applyBorder="1" applyAlignment="1">
      <alignment horizontal="center"/>
    </xf>
    <xf numFmtId="4" fontId="3" fillId="0" borderId="22" xfId="0" applyNumberFormat="1" applyFont="1" applyBorder="1" applyAlignment="1">
      <alignment wrapText="1"/>
    </xf>
    <xf numFmtId="4" fontId="3" fillId="0" borderId="23" xfId="0" applyNumberFormat="1" applyFont="1" applyBorder="1" applyAlignment="1">
      <alignment wrapText="1"/>
    </xf>
    <xf numFmtId="4" fontId="3" fillId="0" borderId="25" xfId="0" applyNumberFormat="1" applyFont="1" applyBorder="1" applyAlignment="1">
      <alignment wrapText="1"/>
    </xf>
    <xf numFmtId="4" fontId="3" fillId="0" borderId="0" xfId="0" applyNumberFormat="1" applyFont="1" applyAlignment="1">
      <alignment wrapText="1"/>
    </xf>
    <xf numFmtId="4" fontId="0" fillId="0" borderId="0" xfId="0" applyNumberFormat="1" applyFont="1" applyFill="1" applyBorder="1"/>
    <xf numFmtId="49" fontId="0" fillId="0" borderId="0" xfId="0" applyNumberFormat="1"/>
    <xf numFmtId="4" fontId="3" fillId="0" borderId="7" xfId="0" applyNumberFormat="1" applyFont="1" applyBorder="1"/>
    <xf numFmtId="4" fontId="14" fillId="0" borderId="19" xfId="0" applyNumberFormat="1" applyFont="1" applyBorder="1"/>
    <xf numFmtId="4" fontId="14" fillId="0" borderId="7" xfId="0" applyNumberFormat="1" applyFont="1" applyFill="1" applyBorder="1"/>
    <xf numFmtId="4" fontId="14" fillId="0" borderId="0" xfId="0" applyNumberFormat="1" applyFont="1" applyFill="1" applyBorder="1"/>
    <xf numFmtId="4" fontId="11" fillId="0" borderId="31" xfId="0" applyNumberFormat="1" applyFont="1" applyBorder="1"/>
    <xf numFmtId="4" fontId="18" fillId="0" borderId="14" xfId="0" applyNumberFormat="1" applyFont="1" applyBorder="1"/>
    <xf numFmtId="4" fontId="23" fillId="0" borderId="8" xfId="0" applyNumberFormat="1" applyFont="1" applyBorder="1"/>
    <xf numFmtId="0" fontId="14" fillId="0" borderId="34" xfId="0" applyFont="1" applyBorder="1" applyAlignment="1">
      <alignment horizontal="center"/>
    </xf>
    <xf numFmtId="0" fontId="3" fillId="0" borderId="34" xfId="0" applyFont="1" applyBorder="1" applyAlignment="1">
      <alignment wrapText="1"/>
    </xf>
    <xf numFmtId="4" fontId="11" fillId="0" borderId="34" xfId="0" applyNumberFormat="1" applyFont="1" applyBorder="1"/>
    <xf numFmtId="4" fontId="20" fillId="0" borderId="34" xfId="0" applyNumberFormat="1" applyFont="1" applyBorder="1"/>
    <xf numFmtId="4" fontId="18" fillId="0" borderId="7" xfId="0" applyNumberFormat="1" applyFont="1" applyBorder="1"/>
    <xf numFmtId="4" fontId="3" fillId="0" borderId="8" xfId="0" applyNumberFormat="1" applyFont="1" applyBorder="1"/>
    <xf numFmtId="4" fontId="14" fillId="0" borderId="31" xfId="0" applyNumberFormat="1" applyFont="1" applyBorder="1"/>
    <xf numFmtId="4" fontId="14" fillId="0" borderId="14" xfId="0" applyNumberFormat="1" applyFont="1" applyBorder="1"/>
    <xf numFmtId="4" fontId="3" fillId="0" borderId="28" xfId="0" applyNumberFormat="1" applyFont="1" applyBorder="1" applyAlignment="1">
      <alignment wrapText="1"/>
    </xf>
    <xf numFmtId="4" fontId="11" fillId="0" borderId="14" xfId="0" applyNumberFormat="1" applyFont="1" applyBorder="1"/>
    <xf numFmtId="4" fontId="1" fillId="0" borderId="0" xfId="0" applyNumberFormat="1" applyFont="1" applyBorder="1"/>
    <xf numFmtId="4" fontId="3" fillId="2" borderId="28" xfId="0" applyNumberFormat="1" applyFont="1" applyFill="1" applyBorder="1"/>
    <xf numFmtId="4" fontId="11" fillId="2" borderId="28" xfId="0" applyNumberFormat="1" applyFont="1" applyFill="1" applyBorder="1"/>
    <xf numFmtId="0" fontId="11" fillId="0" borderId="34" xfId="0" applyFont="1" applyBorder="1" applyAlignment="1">
      <alignment wrapText="1"/>
    </xf>
    <xf numFmtId="4" fontId="11" fillId="0" borderId="26" xfId="0" applyNumberFormat="1" applyFont="1" applyBorder="1"/>
    <xf numFmtId="0" fontId="11" fillId="0" borderId="0" xfId="0" applyFont="1" applyBorder="1" applyAlignment="1">
      <alignment horizontal="center"/>
    </xf>
    <xf numFmtId="0" fontId="11" fillId="5" borderId="16" xfId="0" applyFont="1" applyFill="1" applyBorder="1" applyAlignment="1">
      <alignment horizontal="center" wrapText="1"/>
    </xf>
    <xf numFmtId="4" fontId="3" fillId="0" borderId="35" xfId="0" applyNumberFormat="1" applyFont="1" applyBorder="1"/>
    <xf numFmtId="0" fontId="8" fillId="0" borderId="0" xfId="0" applyFont="1" applyAlignment="1">
      <alignment horizontal="center"/>
    </xf>
    <xf numFmtId="0" fontId="25" fillId="0" borderId="0" xfId="1" applyFont="1" applyAlignment="1">
      <alignment horizontal="center"/>
    </xf>
    <xf numFmtId="0" fontId="8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9525</xdr:colOff>
      <xdr:row>2</xdr:row>
      <xdr:rowOff>200025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zoomScaleNormal="100" workbookViewId="0">
      <selection activeCell="C8" sqref="C8"/>
    </sheetView>
  </sheetViews>
  <sheetFormatPr defaultRowHeight="15" x14ac:dyDescent="0.2"/>
  <cols>
    <col min="1" max="1" width="10" style="89" customWidth="1"/>
    <col min="2" max="2" width="9.42578125" style="89" customWidth="1"/>
    <col min="3" max="3" width="70" style="55" customWidth="1"/>
    <col min="4" max="4" width="17.42578125" style="34" customWidth="1"/>
    <col min="5" max="5" width="13.42578125" style="9" bestFit="1" customWidth="1"/>
    <col min="6" max="6" width="11.7109375" bestFit="1" customWidth="1"/>
    <col min="9" max="9" width="13.5703125" customWidth="1"/>
  </cols>
  <sheetData>
    <row r="1" spans="1:5" ht="18" x14ac:dyDescent="0.25">
      <c r="A1" s="213" t="s">
        <v>131</v>
      </c>
      <c r="B1" s="213"/>
      <c r="C1" s="213"/>
      <c r="D1" s="56"/>
    </row>
    <row r="2" spans="1:5" ht="18" x14ac:dyDescent="0.25">
      <c r="A2" s="214" t="s">
        <v>304</v>
      </c>
      <c r="B2" s="214"/>
      <c r="C2" s="214"/>
      <c r="D2" s="214"/>
    </row>
    <row r="3" spans="1:5" ht="18" customHeight="1" x14ac:dyDescent="0.2">
      <c r="A3" s="65"/>
      <c r="B3" s="65"/>
      <c r="C3" s="56"/>
      <c r="D3" s="56"/>
    </row>
    <row r="4" spans="1:5" ht="15.75" thickBot="1" x14ac:dyDescent="0.25">
      <c r="A4" s="66"/>
      <c r="B4" s="66"/>
      <c r="C4" s="67"/>
    </row>
    <row r="5" spans="1:5" ht="31.5" x14ac:dyDescent="0.25">
      <c r="A5" s="68" t="s">
        <v>1</v>
      </c>
      <c r="B5" s="69" t="s">
        <v>0</v>
      </c>
      <c r="C5" s="70" t="s">
        <v>38</v>
      </c>
      <c r="D5" s="208" t="s">
        <v>302</v>
      </c>
    </row>
    <row r="6" spans="1:5" ht="16.5" thickBot="1" x14ac:dyDescent="0.3">
      <c r="A6" s="71"/>
      <c r="B6" s="72"/>
      <c r="C6" s="73" t="s">
        <v>39</v>
      </c>
      <c r="D6" s="57" t="s">
        <v>6</v>
      </c>
    </row>
    <row r="7" spans="1:5" s="25" customFormat="1" ht="15.75" x14ac:dyDescent="0.25">
      <c r="A7" s="74"/>
      <c r="B7" s="75"/>
      <c r="C7" s="44" t="s">
        <v>136</v>
      </c>
      <c r="D7" s="58"/>
      <c r="E7" s="24"/>
    </row>
    <row r="8" spans="1:5" x14ac:dyDescent="0.2">
      <c r="A8" s="32">
        <v>1341</v>
      </c>
      <c r="B8" s="38"/>
      <c r="C8" s="35" t="s">
        <v>4</v>
      </c>
      <c r="D8" s="59">
        <v>220</v>
      </c>
    </row>
    <row r="9" spans="1:5" x14ac:dyDescent="0.2">
      <c r="A9" s="33">
        <v>1342</v>
      </c>
      <c r="B9" s="38"/>
      <c r="C9" s="36" t="s">
        <v>54</v>
      </c>
      <c r="D9" s="59">
        <v>110</v>
      </c>
    </row>
    <row r="10" spans="1:5" x14ac:dyDescent="0.2">
      <c r="A10" s="33">
        <v>1343</v>
      </c>
      <c r="B10" s="38"/>
      <c r="C10" s="36" t="s">
        <v>5</v>
      </c>
      <c r="D10" s="59">
        <v>200</v>
      </c>
    </row>
    <row r="11" spans="1:5" x14ac:dyDescent="0.2">
      <c r="A11" s="33">
        <v>1345</v>
      </c>
      <c r="B11" s="38"/>
      <c r="C11" s="36" t="s">
        <v>40</v>
      </c>
      <c r="D11" s="59">
        <v>40</v>
      </c>
    </row>
    <row r="12" spans="1:5" x14ac:dyDescent="0.2">
      <c r="A12" s="33">
        <v>1361</v>
      </c>
      <c r="B12" s="38"/>
      <c r="C12" s="36" t="s">
        <v>3</v>
      </c>
      <c r="D12" s="59">
        <v>130</v>
      </c>
    </row>
    <row r="13" spans="1:5" x14ac:dyDescent="0.2">
      <c r="A13" s="33">
        <v>1511</v>
      </c>
      <c r="B13" s="38"/>
      <c r="C13" s="36" t="s">
        <v>115</v>
      </c>
      <c r="D13" s="59">
        <v>8000</v>
      </c>
    </row>
    <row r="14" spans="1:5" s="9" customFormat="1" ht="15.75" x14ac:dyDescent="0.25">
      <c r="A14" s="33"/>
      <c r="B14" s="38"/>
      <c r="C14" s="37" t="s">
        <v>137</v>
      </c>
      <c r="D14" s="63">
        <f>SUM(D8:D13)</f>
        <v>8700</v>
      </c>
    </row>
    <row r="15" spans="1:5" x14ac:dyDescent="0.2">
      <c r="A15" s="32"/>
      <c r="B15" s="38"/>
      <c r="C15" s="35"/>
      <c r="D15" s="59"/>
    </row>
    <row r="16" spans="1:5" ht="15.75" x14ac:dyDescent="0.25">
      <c r="A16" s="32"/>
      <c r="B16" s="38"/>
      <c r="C16" s="43" t="s">
        <v>138</v>
      </c>
      <c r="D16" s="59"/>
    </row>
    <row r="17" spans="1:5" x14ac:dyDescent="0.2">
      <c r="A17" s="32">
        <v>2111</v>
      </c>
      <c r="B17" s="38">
        <v>3314</v>
      </c>
      <c r="C17" s="35" t="s">
        <v>79</v>
      </c>
      <c r="D17" s="59">
        <v>10</v>
      </c>
    </row>
    <row r="18" spans="1:5" x14ac:dyDescent="0.2">
      <c r="A18" s="33">
        <v>2111</v>
      </c>
      <c r="B18" s="39">
        <v>3632</v>
      </c>
      <c r="C18" s="36" t="s">
        <v>80</v>
      </c>
      <c r="D18" s="59">
        <v>10</v>
      </c>
    </row>
    <row r="19" spans="1:5" x14ac:dyDescent="0.2">
      <c r="A19" s="33">
        <v>2111</v>
      </c>
      <c r="B19" s="39">
        <v>6112</v>
      </c>
      <c r="C19" s="36" t="s">
        <v>299</v>
      </c>
      <c r="D19" s="59">
        <v>37</v>
      </c>
    </row>
    <row r="20" spans="1:5" ht="30" x14ac:dyDescent="0.2">
      <c r="A20" s="33">
        <v>2111</v>
      </c>
      <c r="B20" s="39">
        <v>6171</v>
      </c>
      <c r="C20" s="35" t="s">
        <v>177</v>
      </c>
      <c r="D20" s="59">
        <v>20</v>
      </c>
    </row>
    <row r="21" spans="1:5" x14ac:dyDescent="0.2">
      <c r="A21" s="33">
        <v>2112</v>
      </c>
      <c r="B21" s="39">
        <v>3319</v>
      </c>
      <c r="C21" s="36" t="s">
        <v>93</v>
      </c>
      <c r="D21" s="59">
        <v>3</v>
      </c>
    </row>
    <row r="22" spans="1:5" x14ac:dyDescent="0.2">
      <c r="A22" s="33">
        <v>2141</v>
      </c>
      <c r="B22" s="39">
        <v>6310</v>
      </c>
      <c r="C22" s="36" t="s">
        <v>41</v>
      </c>
      <c r="D22" s="59">
        <v>38</v>
      </c>
    </row>
    <row r="23" spans="1:5" x14ac:dyDescent="0.2">
      <c r="A23" s="33">
        <v>2212</v>
      </c>
      <c r="B23" s="40">
        <v>6171</v>
      </c>
      <c r="C23" s="36" t="s">
        <v>249</v>
      </c>
      <c r="D23" s="59">
        <v>0</v>
      </c>
    </row>
    <row r="24" spans="1:5" ht="30" x14ac:dyDescent="0.2">
      <c r="A24" s="33">
        <v>2229</v>
      </c>
      <c r="B24" s="40">
        <v>3113</v>
      </c>
      <c r="C24" s="41" t="s">
        <v>153</v>
      </c>
      <c r="D24" s="59">
        <v>0</v>
      </c>
    </row>
    <row r="25" spans="1:5" x14ac:dyDescent="0.2">
      <c r="A25" s="32">
        <v>2321</v>
      </c>
      <c r="B25" s="53">
        <v>2321</v>
      </c>
      <c r="C25" s="157" t="s">
        <v>178</v>
      </c>
      <c r="D25" s="59">
        <v>0</v>
      </c>
    </row>
    <row r="26" spans="1:5" x14ac:dyDescent="0.2">
      <c r="A26" s="33">
        <v>2322</v>
      </c>
      <c r="B26" s="40">
        <v>6171</v>
      </c>
      <c r="C26" s="36" t="s">
        <v>113</v>
      </c>
      <c r="D26" s="59">
        <v>0</v>
      </c>
    </row>
    <row r="27" spans="1:5" ht="30" x14ac:dyDescent="0.2">
      <c r="A27" s="33">
        <v>2324</v>
      </c>
      <c r="B27" s="40">
        <v>6112</v>
      </c>
      <c r="C27" s="35" t="s">
        <v>262</v>
      </c>
      <c r="D27" s="59">
        <v>0</v>
      </c>
    </row>
    <row r="28" spans="1:5" x14ac:dyDescent="0.2">
      <c r="A28" s="33">
        <v>2324</v>
      </c>
      <c r="B28" s="39">
        <v>6171</v>
      </c>
      <c r="C28" s="36" t="s">
        <v>69</v>
      </c>
      <c r="D28" s="59">
        <v>150</v>
      </c>
    </row>
    <row r="29" spans="1:5" ht="30" x14ac:dyDescent="0.2">
      <c r="A29" s="33">
        <v>2328</v>
      </c>
      <c r="B29" s="39">
        <v>6409</v>
      </c>
      <c r="C29" s="35" t="s">
        <v>263</v>
      </c>
      <c r="D29" s="59">
        <v>0</v>
      </c>
    </row>
    <row r="30" spans="1:5" ht="15.75" x14ac:dyDescent="0.25">
      <c r="A30" s="33"/>
      <c r="B30" s="39"/>
      <c r="C30" s="37" t="s">
        <v>139</v>
      </c>
      <c r="D30" s="63">
        <f>SUM(D17:D29)</f>
        <v>268</v>
      </c>
    </row>
    <row r="31" spans="1:5" ht="15.75" x14ac:dyDescent="0.25">
      <c r="A31" s="32"/>
      <c r="B31" s="38"/>
      <c r="C31" s="43"/>
      <c r="D31" s="47"/>
    </row>
    <row r="32" spans="1:5" s="34" customFormat="1" ht="15.75" x14ac:dyDescent="0.25">
      <c r="A32" s="32"/>
      <c r="B32" s="38"/>
      <c r="C32" s="45" t="s">
        <v>141</v>
      </c>
      <c r="D32" s="47"/>
      <c r="E32" s="48"/>
    </row>
    <row r="33" spans="1:8" ht="30" x14ac:dyDescent="0.2">
      <c r="A33" s="32">
        <v>4131</v>
      </c>
      <c r="B33" s="38">
        <v>6330</v>
      </c>
      <c r="C33" s="35" t="s">
        <v>154</v>
      </c>
      <c r="D33" s="59">
        <v>0</v>
      </c>
    </row>
    <row r="34" spans="1:8" ht="30" x14ac:dyDescent="0.2">
      <c r="A34" s="33">
        <v>4131</v>
      </c>
      <c r="B34" s="39">
        <v>6330</v>
      </c>
      <c r="C34" s="35" t="s">
        <v>264</v>
      </c>
      <c r="D34" s="59">
        <v>0</v>
      </c>
    </row>
    <row r="35" spans="1:8" x14ac:dyDescent="0.2">
      <c r="A35" s="33">
        <v>4133</v>
      </c>
      <c r="B35" s="39">
        <v>6330</v>
      </c>
      <c r="C35" s="36" t="s">
        <v>74</v>
      </c>
      <c r="D35" s="59">
        <v>600</v>
      </c>
    </row>
    <row r="36" spans="1:8" x14ac:dyDescent="0.2">
      <c r="A36" s="33">
        <v>4134</v>
      </c>
      <c r="B36" s="39">
        <v>6330</v>
      </c>
      <c r="C36" s="36" t="s">
        <v>43</v>
      </c>
      <c r="D36" s="59"/>
    </row>
    <row r="37" spans="1:8" x14ac:dyDescent="0.2">
      <c r="A37" s="49"/>
      <c r="B37" s="51"/>
      <c r="C37" s="54" t="s">
        <v>155</v>
      </c>
      <c r="D37" s="59">
        <v>242</v>
      </c>
    </row>
    <row r="38" spans="1:8" x14ac:dyDescent="0.2">
      <c r="A38" s="49"/>
      <c r="B38" s="51"/>
      <c r="C38" s="54" t="s">
        <v>98</v>
      </c>
      <c r="D38" s="59">
        <v>0</v>
      </c>
    </row>
    <row r="39" spans="1:8" x14ac:dyDescent="0.2">
      <c r="A39" s="50">
        <v>4139</v>
      </c>
      <c r="B39" s="52">
        <v>6330</v>
      </c>
      <c r="C39" s="64" t="s">
        <v>156</v>
      </c>
      <c r="D39" s="59">
        <v>322</v>
      </c>
    </row>
    <row r="40" spans="1:8" ht="30" x14ac:dyDescent="0.2">
      <c r="A40" s="32">
        <v>4137</v>
      </c>
      <c r="B40" s="53">
        <v>6330</v>
      </c>
      <c r="C40" s="36" t="s">
        <v>157</v>
      </c>
      <c r="D40" s="59">
        <v>231</v>
      </c>
    </row>
    <row r="41" spans="1:8" ht="30" x14ac:dyDescent="0.2">
      <c r="A41" s="33">
        <v>4137</v>
      </c>
      <c r="B41" s="40">
        <v>6330</v>
      </c>
      <c r="C41" s="36" t="s">
        <v>158</v>
      </c>
      <c r="D41" s="59">
        <v>31084</v>
      </c>
    </row>
    <row r="42" spans="1:8" ht="60" x14ac:dyDescent="0.2">
      <c r="A42" s="33">
        <v>4137</v>
      </c>
      <c r="B42" s="40">
        <v>6330</v>
      </c>
      <c r="C42" s="36" t="s">
        <v>159</v>
      </c>
      <c r="D42" s="59">
        <v>0</v>
      </c>
    </row>
    <row r="43" spans="1:8" ht="45" x14ac:dyDescent="0.2">
      <c r="A43" s="33">
        <v>4137</v>
      </c>
      <c r="B43" s="40">
        <v>6330</v>
      </c>
      <c r="C43" s="36" t="s">
        <v>265</v>
      </c>
      <c r="D43" s="59">
        <v>0</v>
      </c>
    </row>
    <row r="44" spans="1:8" ht="45" x14ac:dyDescent="0.2">
      <c r="A44" s="33">
        <v>4137</v>
      </c>
      <c r="B44" s="40">
        <v>6330</v>
      </c>
      <c r="C44" s="36" t="s">
        <v>266</v>
      </c>
      <c r="D44" s="59">
        <v>0</v>
      </c>
    </row>
    <row r="45" spans="1:8" ht="45" x14ac:dyDescent="0.2">
      <c r="A45" s="33">
        <v>4137</v>
      </c>
      <c r="B45" s="40">
        <v>6330</v>
      </c>
      <c r="C45" s="36" t="s">
        <v>160</v>
      </c>
      <c r="D45" s="59">
        <v>0</v>
      </c>
    </row>
    <row r="46" spans="1:8" ht="45" x14ac:dyDescent="0.2">
      <c r="A46" s="33">
        <v>4137</v>
      </c>
      <c r="B46" s="40">
        <v>6330</v>
      </c>
      <c r="C46" s="36" t="s">
        <v>161</v>
      </c>
      <c r="D46" s="59">
        <v>0</v>
      </c>
      <c r="H46">
        <f>54973.4-54901.4</f>
        <v>72</v>
      </c>
    </row>
    <row r="47" spans="1:8" ht="45" x14ac:dyDescent="0.2">
      <c r="A47" s="33">
        <v>4137</v>
      </c>
      <c r="B47" s="40">
        <v>6330</v>
      </c>
      <c r="C47" s="36" t="s">
        <v>162</v>
      </c>
      <c r="D47" s="59">
        <v>0</v>
      </c>
    </row>
    <row r="48" spans="1:8" ht="30" x14ac:dyDescent="0.2">
      <c r="A48" s="33">
        <v>4137</v>
      </c>
      <c r="B48" s="40">
        <v>6330</v>
      </c>
      <c r="C48" s="36" t="s">
        <v>163</v>
      </c>
      <c r="D48" s="59">
        <v>0</v>
      </c>
    </row>
    <row r="49" spans="1:5" ht="30" x14ac:dyDescent="0.2">
      <c r="A49" s="33">
        <v>4137</v>
      </c>
      <c r="B49" s="40">
        <v>6330</v>
      </c>
      <c r="C49" s="36" t="s">
        <v>164</v>
      </c>
      <c r="D49" s="59">
        <v>0</v>
      </c>
    </row>
    <row r="50" spans="1:5" ht="45" x14ac:dyDescent="0.2">
      <c r="A50" s="33">
        <v>4137</v>
      </c>
      <c r="B50" s="40">
        <v>6330</v>
      </c>
      <c r="C50" s="36" t="s">
        <v>165</v>
      </c>
      <c r="D50" s="59">
        <v>0</v>
      </c>
    </row>
    <row r="51" spans="1:5" ht="30" x14ac:dyDescent="0.2">
      <c r="A51" s="33">
        <v>4137</v>
      </c>
      <c r="B51" s="40">
        <v>6330</v>
      </c>
      <c r="C51" s="36" t="s">
        <v>166</v>
      </c>
      <c r="D51" s="59">
        <v>0</v>
      </c>
    </row>
    <row r="52" spans="1:5" ht="30" x14ac:dyDescent="0.2">
      <c r="A52" s="33">
        <v>4137</v>
      </c>
      <c r="B52" s="40">
        <v>6330</v>
      </c>
      <c r="C52" s="36" t="s">
        <v>167</v>
      </c>
      <c r="D52" s="59">
        <v>0</v>
      </c>
    </row>
    <row r="53" spans="1:5" ht="30" x14ac:dyDescent="0.2">
      <c r="A53" s="33">
        <v>4137</v>
      </c>
      <c r="B53" s="40">
        <v>6330</v>
      </c>
      <c r="C53" s="36" t="s">
        <v>168</v>
      </c>
      <c r="D53" s="59">
        <v>0</v>
      </c>
    </row>
    <row r="54" spans="1:5" ht="45" x14ac:dyDescent="0.2">
      <c r="A54" s="33">
        <v>4137</v>
      </c>
      <c r="B54" s="40">
        <v>6330</v>
      </c>
      <c r="C54" s="36" t="s">
        <v>179</v>
      </c>
      <c r="D54" s="59">
        <v>0</v>
      </c>
    </row>
    <row r="55" spans="1:5" ht="15.75" x14ac:dyDescent="0.25">
      <c r="A55" s="33"/>
      <c r="B55" s="38"/>
      <c r="C55" s="37" t="s">
        <v>169</v>
      </c>
      <c r="D55" s="185">
        <f>SUM(D33:D54)</f>
        <v>32479</v>
      </c>
    </row>
    <row r="56" spans="1:5" ht="15.75" thickBot="1" x14ac:dyDescent="0.25">
      <c r="A56" s="77"/>
      <c r="B56" s="52"/>
      <c r="D56" s="199"/>
    </row>
    <row r="57" spans="1:5" ht="32.25" thickBot="1" x14ac:dyDescent="0.3">
      <c r="A57" s="78"/>
      <c r="B57" s="79"/>
      <c r="C57" s="96" t="s">
        <v>148</v>
      </c>
      <c r="D57" s="203">
        <f>D14+D30+D55</f>
        <v>41447</v>
      </c>
    </row>
    <row r="58" spans="1:5" s="25" customFormat="1" ht="15.75" x14ac:dyDescent="0.25">
      <c r="A58" s="80"/>
      <c r="B58" s="81"/>
      <c r="C58" s="82"/>
      <c r="D58" s="61"/>
      <c r="E58" s="24"/>
    </row>
    <row r="59" spans="1:5" s="25" customFormat="1" ht="15.75" x14ac:dyDescent="0.25">
      <c r="A59" s="83"/>
      <c r="B59" s="84"/>
      <c r="C59" s="85" t="s">
        <v>140</v>
      </c>
      <c r="D59" s="62"/>
      <c r="E59" s="24"/>
    </row>
    <row r="60" spans="1:5" s="25" customFormat="1" x14ac:dyDescent="0.2">
      <c r="A60" s="32">
        <v>4133</v>
      </c>
      <c r="B60" s="53">
        <v>6330</v>
      </c>
      <c r="C60" s="35" t="s">
        <v>74</v>
      </c>
      <c r="D60" s="59">
        <f>D35</f>
        <v>600</v>
      </c>
      <c r="E60" s="24"/>
    </row>
    <row r="61" spans="1:5" s="25" customFormat="1" x14ac:dyDescent="0.2">
      <c r="A61" s="33">
        <v>4134</v>
      </c>
      <c r="B61" s="40">
        <v>6330</v>
      </c>
      <c r="C61" s="36" t="s">
        <v>43</v>
      </c>
      <c r="D61" s="191"/>
      <c r="E61" s="24"/>
    </row>
    <row r="62" spans="1:5" x14ac:dyDescent="0.2">
      <c r="A62" s="49"/>
      <c r="B62" s="76"/>
      <c r="C62" s="54" t="s">
        <v>155</v>
      </c>
      <c r="D62" s="60">
        <f t="shared" ref="D62:D64" si="0">D37</f>
        <v>242</v>
      </c>
    </row>
    <row r="63" spans="1:5" x14ac:dyDescent="0.2">
      <c r="A63" s="49"/>
      <c r="B63" s="76"/>
      <c r="C63" s="54" t="s">
        <v>98</v>
      </c>
      <c r="D63" s="60">
        <f t="shared" si="0"/>
        <v>0</v>
      </c>
    </row>
    <row r="64" spans="1:5" x14ac:dyDescent="0.2">
      <c r="A64" s="33">
        <v>4139</v>
      </c>
      <c r="B64" s="40">
        <v>6330</v>
      </c>
      <c r="C64" s="93" t="s">
        <v>156</v>
      </c>
      <c r="D64" s="60">
        <f t="shared" si="0"/>
        <v>322</v>
      </c>
    </row>
    <row r="65" spans="1:6" ht="30" x14ac:dyDescent="0.2">
      <c r="A65" s="33">
        <v>4137</v>
      </c>
      <c r="B65" s="40">
        <v>6330</v>
      </c>
      <c r="C65" s="36" t="s">
        <v>170</v>
      </c>
      <c r="D65" s="59">
        <f>SUM(D40:D54)</f>
        <v>31315</v>
      </c>
      <c r="F65" s="2"/>
    </row>
    <row r="66" spans="1:6" ht="32.25" thickBot="1" x14ac:dyDescent="0.3">
      <c r="A66" s="91"/>
      <c r="B66" s="92"/>
      <c r="C66" s="94" t="s">
        <v>147</v>
      </c>
      <c r="D66" s="209">
        <f>SUM(D60:D65)</f>
        <v>32479</v>
      </c>
    </row>
    <row r="67" spans="1:6" ht="16.5" thickBot="1" x14ac:dyDescent="0.3">
      <c r="A67" s="192"/>
      <c r="B67" s="192"/>
      <c r="C67" s="205"/>
      <c r="D67" s="194"/>
    </row>
    <row r="68" spans="1:6" ht="32.25" thickBot="1" x14ac:dyDescent="0.3">
      <c r="A68" s="78"/>
      <c r="B68" s="97"/>
      <c r="C68" s="98" t="s">
        <v>171</v>
      </c>
      <c r="D68" s="204">
        <f>D57-D66</f>
        <v>8968</v>
      </c>
    </row>
    <row r="69" spans="1:6" ht="16.5" thickBot="1" x14ac:dyDescent="0.3">
      <c r="C69" s="95"/>
      <c r="D69" s="63"/>
    </row>
    <row r="70" spans="1:6" ht="16.5" thickBot="1" x14ac:dyDescent="0.3">
      <c r="A70" s="78"/>
      <c r="B70" s="97"/>
      <c r="C70" s="98" t="s">
        <v>172</v>
      </c>
      <c r="D70" s="203">
        <f>D65</f>
        <v>31315</v>
      </c>
    </row>
    <row r="71" spans="1:6" ht="16.5" thickBot="1" x14ac:dyDescent="0.3">
      <c r="D71" s="206"/>
    </row>
    <row r="72" spans="1:6" ht="16.5" thickBot="1" x14ac:dyDescent="0.3">
      <c r="A72" s="86"/>
      <c r="B72" s="87"/>
      <c r="C72" s="88" t="s">
        <v>222</v>
      </c>
      <c r="D72" s="100">
        <f>SUM(D68:D70)</f>
        <v>40283</v>
      </c>
    </row>
    <row r="73" spans="1:6" ht="15.75" x14ac:dyDescent="0.25">
      <c r="A73" s="147"/>
      <c r="B73" s="147"/>
      <c r="C73" s="148"/>
      <c r="D73" s="149"/>
    </row>
    <row r="75" spans="1:6" ht="15.75" x14ac:dyDescent="0.25">
      <c r="C75" s="210" t="s">
        <v>298</v>
      </c>
    </row>
    <row r="76" spans="1:6" ht="15.75" x14ac:dyDescent="0.25">
      <c r="C76" s="210" t="s">
        <v>301</v>
      </c>
    </row>
    <row r="77" spans="1:6" x14ac:dyDescent="0.2">
      <c r="C77" s="211"/>
    </row>
    <row r="78" spans="1:6" x14ac:dyDescent="0.2">
      <c r="C78" s="90"/>
    </row>
    <row r="79" spans="1:6" ht="15.75" x14ac:dyDescent="0.25">
      <c r="C79" s="212" t="s">
        <v>151</v>
      </c>
    </row>
  </sheetData>
  <mergeCells count="2">
    <mergeCell ref="A1:C1"/>
    <mergeCell ref="A2:D2"/>
  </mergeCells>
  <phoneticPr fontId="13" type="noConversion"/>
  <pageMargins left="0.70866141732283472" right="0.70866141732283472" top="0.78740157480314965" bottom="0.78740157480314965" header="0.31496062992125984" footer="0.31496062992125984"/>
  <pageSetup paperSize="9" scale="80" fitToHeight="10" orientation="portrait" r:id="rId1"/>
  <headerFooter differentFirst="1">
    <oddHeader xml:space="preserve">&amp;C          
</oddHeader>
    <oddFooter>&amp;CStránka &amp;P</oddFooter>
    <firstHeader xml:space="preserve">&amp;L
</firstHeader>
    <firstFooter>&amp;CStránka 1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9"/>
  <sheetViews>
    <sheetView zoomScaleNormal="100" workbookViewId="0">
      <selection activeCell="E10" sqref="E10"/>
    </sheetView>
  </sheetViews>
  <sheetFormatPr defaultRowHeight="15" x14ac:dyDescent="0.2"/>
  <cols>
    <col min="1" max="2" width="10.42578125" style="89" customWidth="1"/>
    <col min="3" max="3" width="69.5703125" style="55" customWidth="1"/>
    <col min="4" max="4" width="15.28515625" style="170" customWidth="1"/>
    <col min="5" max="5" width="20.42578125" customWidth="1"/>
    <col min="6" max="6" width="16.140625" style="9" customWidth="1"/>
    <col min="7" max="7" width="11.85546875" style="2" bestFit="1" customWidth="1"/>
    <col min="8" max="8" width="11.7109375" style="2" bestFit="1" customWidth="1"/>
    <col min="9" max="9" width="9.140625" style="2"/>
  </cols>
  <sheetData>
    <row r="1" spans="1:9" ht="15.75" x14ac:dyDescent="0.25">
      <c r="A1" s="215" t="s">
        <v>131</v>
      </c>
      <c r="B1" s="215"/>
      <c r="C1" s="215"/>
      <c r="D1" s="160"/>
    </row>
    <row r="2" spans="1:9" ht="15.75" x14ac:dyDescent="0.25">
      <c r="A2" s="216" t="s">
        <v>305</v>
      </c>
      <c r="B2" s="216"/>
      <c r="C2" s="216"/>
      <c r="D2" s="216"/>
    </row>
    <row r="3" spans="1:9" x14ac:dyDescent="0.2">
      <c r="A3" s="102"/>
      <c r="B3" s="102"/>
      <c r="C3" s="103"/>
      <c r="D3" s="161"/>
    </row>
    <row r="4" spans="1:9" ht="15.75" x14ac:dyDescent="0.25">
      <c r="A4" s="66"/>
      <c r="B4" s="66"/>
      <c r="C4" s="104"/>
      <c r="D4" s="207"/>
    </row>
    <row r="5" spans="1:9" ht="15.75" thickBot="1" x14ac:dyDescent="0.25">
      <c r="A5" s="105"/>
      <c r="B5" s="105"/>
      <c r="C5" s="67"/>
      <c r="D5" s="162"/>
    </row>
    <row r="6" spans="1:9" s="1" customFormat="1" ht="31.5" x14ac:dyDescent="0.25">
      <c r="A6" s="68" t="s">
        <v>0</v>
      </c>
      <c r="B6" s="69" t="s">
        <v>1</v>
      </c>
      <c r="C6" s="70" t="s">
        <v>44</v>
      </c>
      <c r="D6" s="208" t="s">
        <v>303</v>
      </c>
      <c r="F6" s="8"/>
      <c r="G6" s="20"/>
      <c r="H6" s="20"/>
      <c r="I6" s="20"/>
    </row>
    <row r="7" spans="1:9" ht="16.5" thickBot="1" x14ac:dyDescent="0.3">
      <c r="A7" s="106"/>
      <c r="B7" s="107"/>
      <c r="C7" s="73" t="s">
        <v>2</v>
      </c>
      <c r="D7" s="57" t="s">
        <v>6</v>
      </c>
    </row>
    <row r="8" spans="1:9" x14ac:dyDescent="0.2">
      <c r="A8" s="108">
        <v>2212</v>
      </c>
      <c r="B8" s="109">
        <v>5011</v>
      </c>
      <c r="C8" s="110" t="s">
        <v>21</v>
      </c>
      <c r="D8" s="186">
        <v>0</v>
      </c>
    </row>
    <row r="9" spans="1:9" x14ac:dyDescent="0.2">
      <c r="A9" s="33">
        <v>2212</v>
      </c>
      <c r="B9" s="40">
        <v>5021</v>
      </c>
      <c r="C9" s="93" t="s">
        <v>89</v>
      </c>
      <c r="D9" s="187">
        <v>0</v>
      </c>
    </row>
    <row r="10" spans="1:9" x14ac:dyDescent="0.2">
      <c r="A10" s="33">
        <v>2212</v>
      </c>
      <c r="B10" s="40">
        <v>5031</v>
      </c>
      <c r="C10" s="93" t="s">
        <v>48</v>
      </c>
      <c r="D10" s="187">
        <v>0</v>
      </c>
    </row>
    <row r="11" spans="1:9" x14ac:dyDescent="0.2">
      <c r="A11" s="33">
        <v>2212</v>
      </c>
      <c r="B11" s="40">
        <v>5032</v>
      </c>
      <c r="C11" s="93" t="s">
        <v>45</v>
      </c>
      <c r="D11" s="59">
        <v>0</v>
      </c>
    </row>
    <row r="12" spans="1:9" x14ac:dyDescent="0.2">
      <c r="A12" s="33">
        <v>2212</v>
      </c>
      <c r="B12" s="40">
        <v>5134</v>
      </c>
      <c r="C12" s="93" t="s">
        <v>68</v>
      </c>
      <c r="D12" s="59">
        <v>0</v>
      </c>
    </row>
    <row r="13" spans="1:9" x14ac:dyDescent="0.2">
      <c r="A13" s="33">
        <v>2212</v>
      </c>
      <c r="B13" s="40">
        <v>5137</v>
      </c>
      <c r="C13" s="93" t="s">
        <v>50</v>
      </c>
      <c r="D13" s="59">
        <v>10</v>
      </c>
    </row>
    <row r="14" spans="1:9" x14ac:dyDescent="0.2">
      <c r="A14" s="33">
        <v>2212</v>
      </c>
      <c r="B14" s="40">
        <v>5139</v>
      </c>
      <c r="C14" s="93" t="s">
        <v>7</v>
      </c>
      <c r="D14" s="59">
        <v>10</v>
      </c>
    </row>
    <row r="15" spans="1:9" x14ac:dyDescent="0.2">
      <c r="A15" s="33">
        <v>2212</v>
      </c>
      <c r="B15" s="40">
        <v>5156</v>
      </c>
      <c r="C15" s="93" t="s">
        <v>28</v>
      </c>
      <c r="D15" s="59">
        <v>7</v>
      </c>
    </row>
    <row r="16" spans="1:9" x14ac:dyDescent="0.2">
      <c r="A16" s="33">
        <v>2212</v>
      </c>
      <c r="B16" s="40">
        <v>5169</v>
      </c>
      <c r="C16" s="93" t="s">
        <v>173</v>
      </c>
      <c r="D16" s="59">
        <v>1000</v>
      </c>
    </row>
    <row r="17" spans="1:9" ht="75" x14ac:dyDescent="0.2">
      <c r="A17" s="33">
        <v>2212</v>
      </c>
      <c r="B17" s="40">
        <v>5169</v>
      </c>
      <c r="C17" s="93" t="s">
        <v>254</v>
      </c>
      <c r="D17" s="59">
        <f>200+50+170+130</f>
        <v>550</v>
      </c>
      <c r="E17" s="2"/>
    </row>
    <row r="18" spans="1:9" ht="31.5" x14ac:dyDescent="0.25">
      <c r="A18" s="117">
        <v>2212</v>
      </c>
      <c r="B18" s="118">
        <v>5169</v>
      </c>
      <c r="C18" s="119" t="s">
        <v>283</v>
      </c>
      <c r="D18" s="59"/>
    </row>
    <row r="19" spans="1:9" ht="15.75" x14ac:dyDescent="0.25">
      <c r="A19" s="117">
        <v>2212</v>
      </c>
      <c r="B19" s="118">
        <v>5169</v>
      </c>
      <c r="C19" s="119" t="s">
        <v>284</v>
      </c>
      <c r="D19" s="59"/>
    </row>
    <row r="20" spans="1:9" ht="30" x14ac:dyDescent="0.2">
      <c r="A20" s="33">
        <v>2212</v>
      </c>
      <c r="B20" s="40">
        <v>5171</v>
      </c>
      <c r="C20" s="93" t="s">
        <v>224</v>
      </c>
      <c r="D20" s="59"/>
    </row>
    <row r="21" spans="1:9" x14ac:dyDescent="0.2">
      <c r="A21" s="33"/>
      <c r="B21" s="40"/>
      <c r="C21" s="93" t="s">
        <v>152</v>
      </c>
      <c r="D21" s="59"/>
      <c r="E21" s="2"/>
    </row>
    <row r="22" spans="1:9" ht="31.5" x14ac:dyDescent="0.25">
      <c r="A22" s="117">
        <v>2212</v>
      </c>
      <c r="B22" s="118">
        <v>5171</v>
      </c>
      <c r="C22" s="119" t="s">
        <v>285</v>
      </c>
      <c r="D22" s="101"/>
    </row>
    <row r="23" spans="1:9" s="15" customFormat="1" x14ac:dyDescent="0.2">
      <c r="A23" s="33"/>
      <c r="B23" s="40"/>
      <c r="C23" s="93" t="s">
        <v>225</v>
      </c>
      <c r="D23" s="59">
        <f>1000+300</f>
        <v>1300</v>
      </c>
      <c r="F23" s="16"/>
      <c r="G23" s="16"/>
      <c r="H23" s="16"/>
      <c r="I23" s="16"/>
    </row>
    <row r="24" spans="1:9" s="15" customFormat="1" x14ac:dyDescent="0.2">
      <c r="A24" s="33"/>
      <c r="B24" s="40"/>
      <c r="C24" s="93" t="s">
        <v>226</v>
      </c>
      <c r="D24" s="59">
        <v>100</v>
      </c>
      <c r="F24" s="16"/>
      <c r="G24" s="16"/>
      <c r="H24" s="16"/>
      <c r="I24" s="16"/>
    </row>
    <row r="25" spans="1:9" s="15" customFormat="1" ht="30" x14ac:dyDescent="0.2">
      <c r="A25" s="33"/>
      <c r="B25" s="40"/>
      <c r="C25" s="93" t="s">
        <v>255</v>
      </c>
      <c r="D25" s="59">
        <v>200</v>
      </c>
      <c r="F25" s="16"/>
      <c r="G25" s="16"/>
      <c r="H25" s="16"/>
      <c r="I25" s="16"/>
    </row>
    <row r="26" spans="1:9" s="15" customFormat="1" x14ac:dyDescent="0.2">
      <c r="A26" s="33"/>
      <c r="B26" s="40"/>
      <c r="C26" s="93" t="s">
        <v>227</v>
      </c>
      <c r="D26" s="59">
        <v>170</v>
      </c>
      <c r="E26" s="16"/>
      <c r="F26" s="16"/>
      <c r="G26" s="16"/>
      <c r="H26" s="16"/>
      <c r="I26" s="16"/>
    </row>
    <row r="27" spans="1:9" ht="15.75" x14ac:dyDescent="0.25">
      <c r="A27" s="117">
        <v>2212</v>
      </c>
      <c r="B27" s="118">
        <v>5171</v>
      </c>
      <c r="C27" s="119" t="s">
        <v>257</v>
      </c>
      <c r="D27" s="101"/>
    </row>
    <row r="28" spans="1:9" ht="30" x14ac:dyDescent="0.2">
      <c r="A28" s="33">
        <v>2212</v>
      </c>
      <c r="B28" s="40">
        <v>5365</v>
      </c>
      <c r="C28" s="36" t="s">
        <v>174</v>
      </c>
      <c r="D28" s="59">
        <v>0</v>
      </c>
    </row>
    <row r="29" spans="1:9" x14ac:dyDescent="0.2">
      <c r="A29" s="33">
        <v>2212</v>
      </c>
      <c r="B29" s="40">
        <v>5424</v>
      </c>
      <c r="C29" s="36" t="s">
        <v>78</v>
      </c>
      <c r="D29" s="59">
        <v>10</v>
      </c>
    </row>
    <row r="30" spans="1:9" x14ac:dyDescent="0.2">
      <c r="A30" s="33">
        <v>2212</v>
      </c>
      <c r="B30" s="40">
        <v>5499</v>
      </c>
      <c r="C30" s="93" t="s">
        <v>35</v>
      </c>
      <c r="D30" s="59">
        <v>0</v>
      </c>
    </row>
    <row r="31" spans="1:9" s="12" customFormat="1" ht="30" x14ac:dyDescent="0.2">
      <c r="A31" s="33">
        <v>2212</v>
      </c>
      <c r="B31" s="40">
        <v>6121</v>
      </c>
      <c r="C31" s="36" t="s">
        <v>101</v>
      </c>
      <c r="D31" s="196">
        <v>0</v>
      </c>
      <c r="F31" s="13"/>
      <c r="G31" s="21"/>
      <c r="H31" s="21"/>
      <c r="I31" s="21"/>
    </row>
    <row r="32" spans="1:9" ht="45" x14ac:dyDescent="0.2">
      <c r="A32" s="33">
        <v>2212</v>
      </c>
      <c r="B32" s="40">
        <v>6121</v>
      </c>
      <c r="C32" s="36" t="s">
        <v>175</v>
      </c>
      <c r="D32" s="59">
        <v>0</v>
      </c>
    </row>
    <row r="33" spans="1:6" ht="15.75" x14ac:dyDescent="0.25">
      <c r="A33" s="111">
        <v>2212</v>
      </c>
      <c r="B33" s="39"/>
      <c r="C33" s="142" t="s">
        <v>10</v>
      </c>
      <c r="D33" s="197">
        <f>SUM(D8:D32)</f>
        <v>3357</v>
      </c>
    </row>
    <row r="34" spans="1:6" x14ac:dyDescent="0.2">
      <c r="A34" s="33"/>
      <c r="B34" s="40"/>
      <c r="C34" s="36"/>
      <c r="D34" s="155"/>
      <c r="F34" s="16"/>
    </row>
    <row r="35" spans="1:6" x14ac:dyDescent="0.2">
      <c r="A35" s="32">
        <v>2310</v>
      </c>
      <c r="B35" s="38">
        <v>5171</v>
      </c>
      <c r="C35" s="64" t="s">
        <v>9</v>
      </c>
      <c r="D35" s="42">
        <v>50</v>
      </c>
    </row>
    <row r="36" spans="1:6" ht="15.75" x14ac:dyDescent="0.25">
      <c r="A36" s="113">
        <v>2310</v>
      </c>
      <c r="B36" s="114"/>
      <c r="C36" s="115" t="s">
        <v>11</v>
      </c>
      <c r="D36" s="46">
        <f>SUM(D35)</f>
        <v>50</v>
      </c>
    </row>
    <row r="37" spans="1:6" x14ac:dyDescent="0.2">
      <c r="A37" s="32"/>
      <c r="B37" s="38"/>
      <c r="C37" s="64"/>
      <c r="D37" s="101"/>
    </row>
    <row r="38" spans="1:6" x14ac:dyDescent="0.2">
      <c r="A38" s="32">
        <v>2321</v>
      </c>
      <c r="B38" s="53">
        <v>5139</v>
      </c>
      <c r="C38" s="116" t="s">
        <v>7</v>
      </c>
      <c r="D38" s="59">
        <v>10</v>
      </c>
    </row>
    <row r="39" spans="1:6" x14ac:dyDescent="0.2">
      <c r="A39" s="33">
        <v>2321</v>
      </c>
      <c r="B39" s="40">
        <v>5169</v>
      </c>
      <c r="C39" s="93" t="s">
        <v>135</v>
      </c>
      <c r="D39" s="59">
        <v>5</v>
      </c>
    </row>
    <row r="40" spans="1:6" ht="30" x14ac:dyDescent="0.2">
      <c r="A40" s="33">
        <v>2321</v>
      </c>
      <c r="B40" s="40">
        <v>5169</v>
      </c>
      <c r="C40" s="93" t="s">
        <v>292</v>
      </c>
      <c r="D40" s="59">
        <v>150</v>
      </c>
    </row>
    <row r="41" spans="1:6" x14ac:dyDescent="0.2">
      <c r="A41" s="33">
        <v>2321</v>
      </c>
      <c r="B41" s="40">
        <v>5171</v>
      </c>
      <c r="C41" s="93" t="s">
        <v>291</v>
      </c>
      <c r="D41" s="59">
        <v>70</v>
      </c>
    </row>
    <row r="42" spans="1:6" ht="30" x14ac:dyDescent="0.2">
      <c r="A42" s="33">
        <v>2321</v>
      </c>
      <c r="B42" s="40">
        <v>5171</v>
      </c>
      <c r="C42" s="93" t="s">
        <v>228</v>
      </c>
      <c r="D42" s="59">
        <v>1415</v>
      </c>
    </row>
    <row r="43" spans="1:6" ht="30" x14ac:dyDescent="0.2">
      <c r="A43" s="33">
        <v>2321</v>
      </c>
      <c r="B43" s="40">
        <v>5171</v>
      </c>
      <c r="C43" s="93" t="s">
        <v>229</v>
      </c>
      <c r="D43" s="59">
        <v>1400</v>
      </c>
    </row>
    <row r="44" spans="1:6" ht="30" x14ac:dyDescent="0.2">
      <c r="A44" s="33">
        <v>2321</v>
      </c>
      <c r="B44" s="40">
        <v>5171</v>
      </c>
      <c r="C44" s="93" t="s">
        <v>268</v>
      </c>
      <c r="D44" s="59">
        <v>20</v>
      </c>
    </row>
    <row r="45" spans="1:6" ht="30" x14ac:dyDescent="0.2">
      <c r="A45" s="33">
        <v>2321</v>
      </c>
      <c r="B45" s="40">
        <v>5365</v>
      </c>
      <c r="C45" s="93" t="s">
        <v>176</v>
      </c>
      <c r="D45" s="59">
        <v>0</v>
      </c>
    </row>
    <row r="46" spans="1:6" ht="15.75" x14ac:dyDescent="0.25">
      <c r="A46" s="113">
        <v>2321</v>
      </c>
      <c r="B46" s="114"/>
      <c r="C46" s="115" t="s">
        <v>12</v>
      </c>
      <c r="D46" s="185">
        <f>SUM(D38:D45)</f>
        <v>3070</v>
      </c>
    </row>
    <row r="47" spans="1:6" x14ac:dyDescent="0.2">
      <c r="A47" s="32"/>
      <c r="B47" s="38"/>
      <c r="C47" s="64"/>
      <c r="D47" s="101"/>
    </row>
    <row r="48" spans="1:6" x14ac:dyDescent="0.2">
      <c r="A48" s="32">
        <v>2334</v>
      </c>
      <c r="B48" s="53">
        <v>5139</v>
      </c>
      <c r="C48" s="116" t="s">
        <v>7</v>
      </c>
      <c r="D48" s="59">
        <v>2</v>
      </c>
    </row>
    <row r="49" spans="1:7" ht="30" x14ac:dyDescent="0.2">
      <c r="A49" s="33">
        <v>2334</v>
      </c>
      <c r="B49" s="40">
        <v>5169</v>
      </c>
      <c r="C49" s="93" t="s">
        <v>293</v>
      </c>
      <c r="D49" s="59">
        <v>0</v>
      </c>
      <c r="F49" s="16"/>
    </row>
    <row r="50" spans="1:7" x14ac:dyDescent="0.2">
      <c r="A50" s="33">
        <v>2334</v>
      </c>
      <c r="B50" s="40">
        <v>5171</v>
      </c>
      <c r="C50" s="93" t="s">
        <v>128</v>
      </c>
      <c r="D50" s="59">
        <v>15</v>
      </c>
      <c r="F50" s="16"/>
      <c r="G50" s="23"/>
    </row>
    <row r="51" spans="1:7" x14ac:dyDescent="0.2">
      <c r="A51" s="33">
        <v>2334</v>
      </c>
      <c r="B51" s="40">
        <v>5171</v>
      </c>
      <c r="C51" s="158" t="s">
        <v>106</v>
      </c>
      <c r="D51" s="59">
        <v>0</v>
      </c>
      <c r="F51" s="16"/>
      <c r="G51" s="23"/>
    </row>
    <row r="52" spans="1:7" ht="15.75" x14ac:dyDescent="0.25">
      <c r="A52" s="111">
        <v>2334</v>
      </c>
      <c r="B52" s="156"/>
      <c r="C52" s="115" t="s">
        <v>46</v>
      </c>
      <c r="D52" s="63">
        <f>SUM(D48:D51)</f>
        <v>17</v>
      </c>
    </row>
    <row r="53" spans="1:7" x14ac:dyDescent="0.2">
      <c r="A53" s="32"/>
      <c r="B53" s="38"/>
      <c r="C53" s="64"/>
      <c r="D53" s="101"/>
    </row>
    <row r="54" spans="1:7" x14ac:dyDescent="0.2">
      <c r="A54" s="32">
        <v>3111</v>
      </c>
      <c r="B54" s="53">
        <v>5169</v>
      </c>
      <c r="C54" s="116" t="s">
        <v>102</v>
      </c>
      <c r="D54" s="59">
        <v>25</v>
      </c>
    </row>
    <row r="55" spans="1:7" x14ac:dyDescent="0.2">
      <c r="A55" s="33">
        <v>3111</v>
      </c>
      <c r="B55" s="40">
        <v>5194</v>
      </c>
      <c r="C55" s="93" t="s">
        <v>31</v>
      </c>
      <c r="D55" s="59">
        <v>5</v>
      </c>
    </row>
    <row r="56" spans="1:7" ht="30" x14ac:dyDescent="0.2">
      <c r="A56" s="33">
        <v>3111</v>
      </c>
      <c r="B56" s="40">
        <v>5331</v>
      </c>
      <c r="C56" s="93" t="s">
        <v>117</v>
      </c>
      <c r="D56" s="59">
        <v>1484</v>
      </c>
    </row>
    <row r="57" spans="1:7" ht="30" x14ac:dyDescent="0.2">
      <c r="A57" s="33">
        <v>3111</v>
      </c>
      <c r="B57" s="40">
        <v>5336</v>
      </c>
      <c r="C57" s="93" t="s">
        <v>180</v>
      </c>
      <c r="D57" s="59">
        <v>0</v>
      </c>
    </row>
    <row r="58" spans="1:7" ht="15.75" x14ac:dyDescent="0.25">
      <c r="A58" s="113">
        <v>3111</v>
      </c>
      <c r="B58" s="114"/>
      <c r="C58" s="115" t="s">
        <v>132</v>
      </c>
      <c r="D58" s="47">
        <f>SUM(D54:D57)</f>
        <v>1514</v>
      </c>
    </row>
    <row r="59" spans="1:7" ht="15.75" x14ac:dyDescent="0.25">
      <c r="A59" s="113"/>
      <c r="B59" s="114"/>
      <c r="C59" s="115"/>
      <c r="D59" s="163"/>
    </row>
    <row r="60" spans="1:7" ht="30" x14ac:dyDescent="0.2">
      <c r="A60" s="32">
        <v>3113</v>
      </c>
      <c r="B60" s="53">
        <v>5137</v>
      </c>
      <c r="C60" s="116" t="s">
        <v>181</v>
      </c>
      <c r="D60" s="59">
        <v>0</v>
      </c>
      <c r="E60" s="26"/>
    </row>
    <row r="61" spans="1:7" x14ac:dyDescent="0.2">
      <c r="A61" s="33">
        <v>3113</v>
      </c>
      <c r="B61" s="40">
        <v>5169</v>
      </c>
      <c r="C61" s="93" t="s">
        <v>114</v>
      </c>
      <c r="D61" s="59">
        <v>30</v>
      </c>
      <c r="E61" s="26"/>
    </row>
    <row r="62" spans="1:7" x14ac:dyDescent="0.2">
      <c r="A62" s="33">
        <v>3113</v>
      </c>
      <c r="B62" s="40">
        <v>5194</v>
      </c>
      <c r="C62" s="93" t="s">
        <v>31</v>
      </c>
      <c r="D62" s="59">
        <v>30</v>
      </c>
      <c r="E62" s="26"/>
    </row>
    <row r="63" spans="1:7" ht="30" x14ac:dyDescent="0.2">
      <c r="A63" s="33">
        <v>3113</v>
      </c>
      <c r="B63" s="40">
        <v>5331</v>
      </c>
      <c r="C63" s="93" t="s">
        <v>117</v>
      </c>
      <c r="D63" s="59">
        <v>4420</v>
      </c>
      <c r="E63" s="26"/>
    </row>
    <row r="64" spans="1:7" ht="30" x14ac:dyDescent="0.2">
      <c r="A64" s="33"/>
      <c r="B64" s="40"/>
      <c r="C64" s="93" t="s">
        <v>142</v>
      </c>
      <c r="D64" s="59">
        <v>0</v>
      </c>
      <c r="E64" s="26"/>
    </row>
    <row r="65" spans="1:9" x14ac:dyDescent="0.2">
      <c r="A65" s="33">
        <v>3113</v>
      </c>
      <c r="B65" s="40">
        <v>5336</v>
      </c>
      <c r="C65" s="93" t="s">
        <v>118</v>
      </c>
      <c r="D65" s="59"/>
      <c r="E65" s="26"/>
    </row>
    <row r="66" spans="1:9" x14ac:dyDescent="0.2">
      <c r="A66" s="33"/>
      <c r="B66" s="40"/>
      <c r="C66" s="36" t="s">
        <v>119</v>
      </c>
      <c r="D66" s="59">
        <v>0</v>
      </c>
      <c r="E66" s="26"/>
    </row>
    <row r="67" spans="1:9" x14ac:dyDescent="0.2">
      <c r="A67" s="33"/>
      <c r="B67" s="40"/>
      <c r="C67" s="36" t="s">
        <v>125</v>
      </c>
      <c r="D67" s="59">
        <v>0</v>
      </c>
      <c r="E67" s="26"/>
    </row>
    <row r="68" spans="1:9" x14ac:dyDescent="0.2">
      <c r="A68" s="33"/>
      <c r="B68" s="40"/>
      <c r="C68" s="36" t="s">
        <v>182</v>
      </c>
      <c r="D68" s="59">
        <v>0</v>
      </c>
      <c r="E68" s="26"/>
    </row>
    <row r="69" spans="1:9" ht="45" x14ac:dyDescent="0.2">
      <c r="A69" s="33">
        <v>3113</v>
      </c>
      <c r="B69" s="40">
        <v>6121</v>
      </c>
      <c r="C69" s="36" t="s">
        <v>250</v>
      </c>
      <c r="D69" s="59"/>
      <c r="E69" s="26"/>
    </row>
    <row r="70" spans="1:9" s="11" customFormat="1" ht="45" x14ac:dyDescent="0.2">
      <c r="A70" s="33">
        <v>3113</v>
      </c>
      <c r="B70" s="40">
        <v>6121</v>
      </c>
      <c r="C70" s="36" t="s">
        <v>251</v>
      </c>
      <c r="D70" s="59"/>
      <c r="E70" s="27"/>
      <c r="F70" s="9"/>
      <c r="G70" s="9"/>
      <c r="H70" s="9"/>
      <c r="I70" s="9"/>
    </row>
    <row r="71" spans="1:9" s="11" customFormat="1" ht="45" x14ac:dyDescent="0.2">
      <c r="A71" s="33">
        <v>3113</v>
      </c>
      <c r="B71" s="40">
        <v>6121</v>
      </c>
      <c r="C71" s="36" t="s">
        <v>252</v>
      </c>
      <c r="D71" s="59"/>
      <c r="E71" s="27"/>
      <c r="F71" s="9"/>
      <c r="G71" s="9"/>
      <c r="H71" s="9"/>
      <c r="I71" s="9"/>
    </row>
    <row r="72" spans="1:9" s="11" customFormat="1" ht="45" x14ac:dyDescent="0.2">
      <c r="A72" s="33">
        <v>3113</v>
      </c>
      <c r="B72" s="40">
        <v>6121</v>
      </c>
      <c r="C72" s="36" t="s">
        <v>230</v>
      </c>
      <c r="D72" s="59">
        <v>6000</v>
      </c>
      <c r="E72" s="27"/>
      <c r="F72" s="9"/>
      <c r="G72" s="9"/>
      <c r="H72" s="9"/>
      <c r="I72" s="9"/>
    </row>
    <row r="73" spans="1:9" s="11" customFormat="1" ht="30" x14ac:dyDescent="0.2">
      <c r="A73" s="33">
        <v>3113</v>
      </c>
      <c r="B73" s="40">
        <v>6121</v>
      </c>
      <c r="C73" s="93" t="s">
        <v>183</v>
      </c>
      <c r="D73" s="59">
        <v>0</v>
      </c>
      <c r="E73" s="19"/>
      <c r="F73" s="17"/>
      <c r="G73" s="9"/>
      <c r="H73" s="9"/>
      <c r="I73" s="9"/>
    </row>
    <row r="74" spans="1:9" s="11" customFormat="1" ht="30" x14ac:dyDescent="0.2">
      <c r="A74" s="33">
        <v>3113</v>
      </c>
      <c r="B74" s="40">
        <v>6351</v>
      </c>
      <c r="C74" s="93" t="s">
        <v>184</v>
      </c>
      <c r="D74" s="59">
        <v>0</v>
      </c>
      <c r="E74" s="27"/>
      <c r="F74" s="19"/>
      <c r="G74" s="9"/>
      <c r="H74" s="9"/>
      <c r="I74" s="9"/>
    </row>
    <row r="75" spans="1:9" s="11" customFormat="1" ht="15.75" x14ac:dyDescent="0.25">
      <c r="A75" s="117">
        <v>3113</v>
      </c>
      <c r="B75" s="118"/>
      <c r="C75" s="119" t="s">
        <v>96</v>
      </c>
      <c r="D75" s="47">
        <f>SUM(D60:D74)</f>
        <v>10480</v>
      </c>
      <c r="E75" s="27"/>
      <c r="F75" s="9"/>
      <c r="G75" s="9"/>
      <c r="H75" s="9"/>
      <c r="I75" s="9"/>
    </row>
    <row r="76" spans="1:9" ht="15.75" x14ac:dyDescent="0.25">
      <c r="A76" s="113"/>
      <c r="B76" s="114"/>
      <c r="C76" s="115"/>
      <c r="D76" s="101"/>
      <c r="E76" s="26"/>
    </row>
    <row r="77" spans="1:9" x14ac:dyDescent="0.2">
      <c r="A77" s="120">
        <v>3314</v>
      </c>
      <c r="B77" s="121">
        <v>5021</v>
      </c>
      <c r="C77" s="159" t="s">
        <v>24</v>
      </c>
      <c r="D77" s="59">
        <v>260</v>
      </c>
      <c r="E77" s="26"/>
    </row>
    <row r="78" spans="1:9" x14ac:dyDescent="0.2">
      <c r="A78" s="49">
        <v>3314</v>
      </c>
      <c r="B78" s="76">
        <v>5031</v>
      </c>
      <c r="C78" s="54" t="s">
        <v>47</v>
      </c>
      <c r="D78" s="59">
        <v>65</v>
      </c>
      <c r="E78" s="26"/>
    </row>
    <row r="79" spans="1:9" x14ac:dyDescent="0.2">
      <c r="A79" s="49">
        <v>3314</v>
      </c>
      <c r="B79" s="76">
        <v>5032</v>
      </c>
      <c r="C79" s="54" t="s">
        <v>45</v>
      </c>
      <c r="D79" s="59">
        <v>24</v>
      </c>
      <c r="E79" s="26"/>
    </row>
    <row r="80" spans="1:9" x14ac:dyDescent="0.2">
      <c r="A80" s="49">
        <v>3314</v>
      </c>
      <c r="B80" s="76">
        <v>5136</v>
      </c>
      <c r="C80" s="54" t="s">
        <v>90</v>
      </c>
      <c r="D80" s="59">
        <v>35</v>
      </c>
      <c r="E80" s="26"/>
    </row>
    <row r="81" spans="1:9" x14ac:dyDescent="0.2">
      <c r="A81" s="49"/>
      <c r="B81" s="76"/>
      <c r="C81" s="54" t="s">
        <v>91</v>
      </c>
      <c r="D81" s="59">
        <v>0</v>
      </c>
      <c r="E81" s="26"/>
    </row>
    <row r="82" spans="1:9" x14ac:dyDescent="0.2">
      <c r="A82" s="49">
        <v>3314</v>
      </c>
      <c r="B82" s="76">
        <v>5137</v>
      </c>
      <c r="C82" s="54" t="s">
        <v>49</v>
      </c>
      <c r="D82" s="59">
        <v>6</v>
      </c>
      <c r="E82" s="26"/>
    </row>
    <row r="83" spans="1:9" x14ac:dyDescent="0.2">
      <c r="A83" s="33">
        <v>3314</v>
      </c>
      <c r="B83" s="40">
        <v>5139</v>
      </c>
      <c r="C83" s="36" t="s">
        <v>7</v>
      </c>
      <c r="D83" s="59">
        <v>5</v>
      </c>
      <c r="E83" s="26"/>
    </row>
    <row r="84" spans="1:9" x14ac:dyDescent="0.2">
      <c r="A84" s="33">
        <v>3314</v>
      </c>
      <c r="B84" s="40">
        <v>5151</v>
      </c>
      <c r="C84" s="36" t="s">
        <v>14</v>
      </c>
      <c r="D84" s="59">
        <v>22</v>
      </c>
      <c r="E84" s="26"/>
    </row>
    <row r="85" spans="1:9" x14ac:dyDescent="0.2">
      <c r="A85" s="33">
        <v>3314</v>
      </c>
      <c r="B85" s="40">
        <v>5153</v>
      </c>
      <c r="C85" s="36" t="s">
        <v>15</v>
      </c>
      <c r="D85" s="59">
        <v>105</v>
      </c>
      <c r="E85" s="26"/>
    </row>
    <row r="86" spans="1:9" x14ac:dyDescent="0.2">
      <c r="A86" s="33">
        <v>3314</v>
      </c>
      <c r="B86" s="40">
        <v>5154</v>
      </c>
      <c r="C86" s="36" t="s">
        <v>16</v>
      </c>
      <c r="D86" s="59">
        <v>40</v>
      </c>
      <c r="E86" s="26"/>
    </row>
    <row r="87" spans="1:9" x14ac:dyDescent="0.2">
      <c r="A87" s="33">
        <v>3314</v>
      </c>
      <c r="B87" s="40">
        <v>5162</v>
      </c>
      <c r="C87" s="36" t="s">
        <v>18</v>
      </c>
      <c r="D87" s="59">
        <v>14</v>
      </c>
      <c r="E87" s="26"/>
    </row>
    <row r="88" spans="1:9" x14ac:dyDescent="0.2">
      <c r="A88" s="33">
        <v>3314</v>
      </c>
      <c r="B88" s="40">
        <v>5168</v>
      </c>
      <c r="C88" s="36" t="s">
        <v>146</v>
      </c>
      <c r="D88" s="59">
        <v>23</v>
      </c>
      <c r="E88" s="26"/>
    </row>
    <row r="89" spans="1:9" ht="30" x14ac:dyDescent="0.2">
      <c r="A89" s="33">
        <v>3314</v>
      </c>
      <c r="B89" s="40">
        <v>5169</v>
      </c>
      <c r="C89" s="36" t="s">
        <v>231</v>
      </c>
      <c r="D89" s="59">
        <v>25</v>
      </c>
      <c r="E89" s="188"/>
    </row>
    <row r="90" spans="1:9" ht="45" x14ac:dyDescent="0.2">
      <c r="A90" s="33">
        <v>3314</v>
      </c>
      <c r="B90" s="40">
        <v>5171</v>
      </c>
      <c r="C90" s="36" t="s">
        <v>286</v>
      </c>
      <c r="D90" s="101"/>
      <c r="E90" s="26"/>
    </row>
    <row r="91" spans="1:9" ht="30" x14ac:dyDescent="0.2">
      <c r="A91" s="33">
        <v>3314</v>
      </c>
      <c r="B91" s="40">
        <v>5171</v>
      </c>
      <c r="C91" s="36" t="s">
        <v>290</v>
      </c>
      <c r="D91" s="59">
        <f>40+70</f>
        <v>110</v>
      </c>
      <c r="E91" s="26"/>
    </row>
    <row r="92" spans="1:9" s="3" customFormat="1" ht="15.75" x14ac:dyDescent="0.25">
      <c r="A92" s="113">
        <v>3314</v>
      </c>
      <c r="B92" s="123"/>
      <c r="C92" s="124" t="s">
        <v>22</v>
      </c>
      <c r="D92" s="47">
        <f>SUM(D77:D91)</f>
        <v>734</v>
      </c>
      <c r="E92" s="28"/>
      <c r="F92" s="7"/>
      <c r="G92" s="5"/>
      <c r="H92" s="5"/>
      <c r="I92" s="5"/>
    </row>
    <row r="93" spans="1:9" s="3" customFormat="1" ht="15.75" x14ac:dyDescent="0.25">
      <c r="A93" s="113"/>
      <c r="B93" s="123"/>
      <c r="C93" s="116"/>
      <c r="D93" s="164"/>
      <c r="E93" s="28"/>
      <c r="F93" s="7"/>
      <c r="G93" s="5"/>
      <c r="H93" s="5"/>
      <c r="I93" s="5"/>
    </row>
    <row r="94" spans="1:9" x14ac:dyDescent="0.2">
      <c r="A94" s="32">
        <v>3319</v>
      </c>
      <c r="B94" s="53">
        <v>5021</v>
      </c>
      <c r="C94" s="35" t="s">
        <v>24</v>
      </c>
      <c r="D94" s="59">
        <v>340</v>
      </c>
      <c r="E94" s="26"/>
    </row>
    <row r="95" spans="1:9" x14ac:dyDescent="0.2">
      <c r="A95" s="33">
        <v>3319</v>
      </c>
      <c r="B95" s="40">
        <v>5031</v>
      </c>
      <c r="C95" s="36" t="s">
        <v>55</v>
      </c>
      <c r="D95" s="59">
        <v>21</v>
      </c>
      <c r="E95" s="26"/>
    </row>
    <row r="96" spans="1:9" x14ac:dyDescent="0.2">
      <c r="A96" s="33">
        <v>3319</v>
      </c>
      <c r="B96" s="40">
        <v>5032</v>
      </c>
      <c r="C96" s="36" t="s">
        <v>45</v>
      </c>
      <c r="D96" s="59">
        <v>8</v>
      </c>
      <c r="E96" s="26"/>
    </row>
    <row r="97" spans="1:9" x14ac:dyDescent="0.2">
      <c r="A97" s="33">
        <v>3319</v>
      </c>
      <c r="B97" s="40">
        <v>5041</v>
      </c>
      <c r="C97" s="36" t="s">
        <v>287</v>
      </c>
      <c r="D97" s="59">
        <v>4</v>
      </c>
      <c r="E97" s="26"/>
    </row>
    <row r="98" spans="1:9" x14ac:dyDescent="0.2">
      <c r="A98" s="33">
        <v>3319</v>
      </c>
      <c r="B98" s="40">
        <v>5137</v>
      </c>
      <c r="C98" s="36" t="s">
        <v>50</v>
      </c>
      <c r="D98" s="59">
        <v>4</v>
      </c>
      <c r="E98" s="26"/>
    </row>
    <row r="99" spans="1:9" x14ac:dyDescent="0.2">
      <c r="A99" s="33">
        <v>3319</v>
      </c>
      <c r="B99" s="40">
        <v>5139</v>
      </c>
      <c r="C99" s="36" t="s">
        <v>7</v>
      </c>
      <c r="D99" s="59">
        <v>22</v>
      </c>
      <c r="E99" s="26"/>
    </row>
    <row r="100" spans="1:9" x14ac:dyDescent="0.2">
      <c r="A100" s="33">
        <v>3319</v>
      </c>
      <c r="B100" s="40">
        <v>5169</v>
      </c>
      <c r="C100" s="36" t="s">
        <v>51</v>
      </c>
      <c r="D100" s="59">
        <v>360</v>
      </c>
      <c r="E100" s="26"/>
    </row>
    <row r="101" spans="1:9" x14ac:dyDescent="0.2">
      <c r="A101" s="33">
        <v>3319</v>
      </c>
      <c r="B101" s="40">
        <v>5175</v>
      </c>
      <c r="C101" s="36" t="s">
        <v>20</v>
      </c>
      <c r="D101" s="59">
        <v>10</v>
      </c>
      <c r="E101" s="26"/>
    </row>
    <row r="102" spans="1:9" x14ac:dyDescent="0.2">
      <c r="A102" s="33">
        <v>3319</v>
      </c>
      <c r="B102" s="40">
        <v>5194</v>
      </c>
      <c r="C102" s="36" t="s">
        <v>185</v>
      </c>
      <c r="D102" s="59">
        <v>6</v>
      </c>
      <c r="E102" s="26"/>
    </row>
    <row r="103" spans="1:9" x14ac:dyDescent="0.2">
      <c r="A103" s="33">
        <v>3319</v>
      </c>
      <c r="B103" s="40">
        <v>5222</v>
      </c>
      <c r="C103" s="36" t="s">
        <v>186</v>
      </c>
      <c r="D103" s="59">
        <v>12</v>
      </c>
      <c r="E103" s="26"/>
    </row>
    <row r="104" spans="1:9" x14ac:dyDescent="0.2">
      <c r="A104" s="33">
        <v>3319</v>
      </c>
      <c r="B104" s="40">
        <v>5222</v>
      </c>
      <c r="C104" s="36" t="s">
        <v>187</v>
      </c>
      <c r="D104" s="59">
        <v>5</v>
      </c>
      <c r="E104" s="26"/>
    </row>
    <row r="105" spans="1:9" x14ac:dyDescent="0.2">
      <c r="A105" s="33">
        <v>3319</v>
      </c>
      <c r="B105" s="40">
        <v>5492</v>
      </c>
      <c r="C105" s="36" t="s">
        <v>188</v>
      </c>
      <c r="D105" s="59">
        <v>10</v>
      </c>
      <c r="E105" s="26"/>
    </row>
    <row r="106" spans="1:9" ht="30" x14ac:dyDescent="0.2">
      <c r="A106" s="33">
        <v>3319</v>
      </c>
      <c r="B106" s="40">
        <v>5499</v>
      </c>
      <c r="C106" s="36" t="s">
        <v>256</v>
      </c>
      <c r="D106" s="59">
        <v>100</v>
      </c>
      <c r="E106" s="26"/>
    </row>
    <row r="107" spans="1:9" s="3" customFormat="1" ht="15.75" x14ac:dyDescent="0.25">
      <c r="A107" s="113">
        <v>3319</v>
      </c>
      <c r="B107" s="114"/>
      <c r="C107" s="115" t="s">
        <v>23</v>
      </c>
      <c r="D107" s="185">
        <f>SUM(D94:D106)</f>
        <v>902</v>
      </c>
      <c r="E107" s="28"/>
      <c r="F107" s="7"/>
      <c r="G107" s="5"/>
      <c r="H107" s="5"/>
      <c r="I107" s="5"/>
    </row>
    <row r="108" spans="1:9" x14ac:dyDescent="0.2">
      <c r="A108" s="32"/>
      <c r="B108" s="38"/>
      <c r="C108" s="64"/>
      <c r="D108" s="101"/>
      <c r="E108" s="26"/>
    </row>
    <row r="109" spans="1:9" x14ac:dyDescent="0.2">
      <c r="A109" s="32">
        <v>3322</v>
      </c>
      <c r="B109" s="53">
        <v>5169</v>
      </c>
      <c r="C109" s="116" t="s">
        <v>232</v>
      </c>
      <c r="D109" s="59">
        <v>0</v>
      </c>
      <c r="E109" s="26"/>
    </row>
    <row r="110" spans="1:9" x14ac:dyDescent="0.2">
      <c r="A110" s="33">
        <v>3322</v>
      </c>
      <c r="B110" s="40">
        <v>5171</v>
      </c>
      <c r="C110" s="93" t="s">
        <v>189</v>
      </c>
      <c r="D110" s="59">
        <v>15</v>
      </c>
      <c r="E110" s="26"/>
    </row>
    <row r="111" spans="1:9" ht="30" x14ac:dyDescent="0.2">
      <c r="A111" s="33">
        <v>3322</v>
      </c>
      <c r="B111" s="40">
        <v>5365</v>
      </c>
      <c r="C111" s="93" t="s">
        <v>190</v>
      </c>
      <c r="D111" s="59">
        <v>0</v>
      </c>
      <c r="E111" s="26"/>
    </row>
    <row r="112" spans="1:9" ht="15.75" x14ac:dyDescent="0.25">
      <c r="A112" s="113">
        <v>3322</v>
      </c>
      <c r="B112" s="38"/>
      <c r="C112" s="115" t="s">
        <v>191</v>
      </c>
      <c r="D112" s="185">
        <f>SUM(D109:D111)</f>
        <v>15</v>
      </c>
      <c r="E112" s="26"/>
    </row>
    <row r="113" spans="1:9" ht="15.75" x14ac:dyDescent="0.25">
      <c r="A113" s="113"/>
      <c r="B113" s="38"/>
      <c r="C113" s="115"/>
      <c r="D113" s="163"/>
      <c r="E113" s="26"/>
    </row>
    <row r="114" spans="1:9" s="15" customFormat="1" x14ac:dyDescent="0.2">
      <c r="A114" s="32">
        <v>3326</v>
      </c>
      <c r="B114" s="53">
        <v>6127</v>
      </c>
      <c r="C114" s="116" t="s">
        <v>269</v>
      </c>
      <c r="D114" s="59">
        <v>700</v>
      </c>
      <c r="E114" s="29"/>
      <c r="F114" s="16"/>
      <c r="G114" s="16"/>
      <c r="H114" s="16"/>
      <c r="I114" s="16"/>
    </row>
    <row r="115" spans="1:9" s="15" customFormat="1" x14ac:dyDescent="0.2">
      <c r="A115" s="32">
        <v>3326</v>
      </c>
      <c r="B115" s="53">
        <v>6127</v>
      </c>
      <c r="C115" s="116" t="s">
        <v>270</v>
      </c>
      <c r="D115" s="59"/>
      <c r="E115" s="29"/>
      <c r="F115" s="16"/>
      <c r="G115" s="16"/>
      <c r="H115" s="16"/>
      <c r="I115" s="16"/>
    </row>
    <row r="116" spans="1:9" s="15" customFormat="1" ht="60" x14ac:dyDescent="0.2">
      <c r="A116" s="32">
        <v>3326</v>
      </c>
      <c r="B116" s="38">
        <v>6129</v>
      </c>
      <c r="C116" s="64" t="s">
        <v>150</v>
      </c>
      <c r="D116" s="59">
        <v>300</v>
      </c>
      <c r="E116" s="29"/>
      <c r="F116" s="16"/>
      <c r="G116" s="16"/>
      <c r="H116" s="16"/>
      <c r="I116" s="16"/>
    </row>
    <row r="117" spans="1:9" ht="31.5" x14ac:dyDescent="0.25">
      <c r="A117" s="113">
        <v>3326</v>
      </c>
      <c r="B117" s="38"/>
      <c r="C117" s="115" t="s">
        <v>121</v>
      </c>
      <c r="D117" s="47">
        <f>SUM(D114:D116)</f>
        <v>1000</v>
      </c>
      <c r="E117" s="26"/>
    </row>
    <row r="118" spans="1:9" ht="15.75" x14ac:dyDescent="0.25">
      <c r="A118" s="113"/>
      <c r="B118" s="38"/>
      <c r="C118" s="115"/>
      <c r="D118" s="163"/>
      <c r="E118" s="26"/>
    </row>
    <row r="119" spans="1:9" ht="30" x14ac:dyDescent="0.2">
      <c r="A119" s="32">
        <v>3330</v>
      </c>
      <c r="B119" s="38">
        <v>5223</v>
      </c>
      <c r="C119" s="64" t="s">
        <v>100</v>
      </c>
      <c r="D119" s="59">
        <v>32</v>
      </c>
      <c r="E119" s="26"/>
    </row>
    <row r="120" spans="1:9" ht="15.75" x14ac:dyDescent="0.25">
      <c r="A120" s="113">
        <v>3330</v>
      </c>
      <c r="B120" s="38"/>
      <c r="C120" s="115" t="s">
        <v>192</v>
      </c>
      <c r="D120" s="47">
        <f>SUM(D119)</f>
        <v>32</v>
      </c>
      <c r="E120" s="26"/>
    </row>
    <row r="121" spans="1:9" s="11" customFormat="1" ht="15.75" x14ac:dyDescent="0.25">
      <c r="A121" s="32"/>
      <c r="B121" s="114"/>
      <c r="C121" s="125"/>
      <c r="D121" s="163"/>
      <c r="E121" s="30"/>
      <c r="F121" s="9"/>
      <c r="G121" s="9"/>
      <c r="H121" s="9"/>
      <c r="I121" s="9"/>
    </row>
    <row r="122" spans="1:9" s="11" customFormat="1" ht="30" x14ac:dyDescent="0.2">
      <c r="A122" s="32">
        <v>3412</v>
      </c>
      <c r="B122" s="38">
        <v>5229</v>
      </c>
      <c r="C122" s="64" t="s">
        <v>193</v>
      </c>
      <c r="D122" s="59">
        <v>300</v>
      </c>
      <c r="E122" s="27"/>
      <c r="F122" s="9"/>
      <c r="G122" s="9"/>
      <c r="H122" s="9"/>
      <c r="I122" s="9"/>
    </row>
    <row r="123" spans="1:9" s="11" customFormat="1" ht="30" x14ac:dyDescent="0.2">
      <c r="A123" s="32">
        <v>3412</v>
      </c>
      <c r="B123" s="38">
        <v>5229</v>
      </c>
      <c r="C123" s="64" t="s">
        <v>271</v>
      </c>
      <c r="D123" s="59">
        <v>0</v>
      </c>
      <c r="E123" s="27"/>
      <c r="F123" s="9"/>
      <c r="G123" s="9"/>
      <c r="H123" s="9"/>
      <c r="I123" s="9"/>
    </row>
    <row r="124" spans="1:9" s="6" customFormat="1" ht="15.75" x14ac:dyDescent="0.25">
      <c r="A124" s="126">
        <v>3412</v>
      </c>
      <c r="B124" s="127"/>
      <c r="C124" s="128" t="s">
        <v>88</v>
      </c>
      <c r="D124" s="47">
        <f>SUM(D122:D123)</f>
        <v>300</v>
      </c>
      <c r="E124" s="31"/>
      <c r="F124" s="7"/>
      <c r="G124" s="7"/>
      <c r="H124" s="7"/>
      <c r="I124" s="7"/>
    </row>
    <row r="125" spans="1:9" s="11" customFormat="1" x14ac:dyDescent="0.2">
      <c r="A125" s="32"/>
      <c r="B125" s="38"/>
      <c r="C125" s="64"/>
      <c r="D125" s="101"/>
      <c r="E125" s="27"/>
      <c r="F125" s="9"/>
      <c r="G125" s="9"/>
      <c r="H125" s="9"/>
      <c r="I125" s="9"/>
    </row>
    <row r="126" spans="1:9" s="11" customFormat="1" x14ac:dyDescent="0.2">
      <c r="A126" s="33">
        <v>3419</v>
      </c>
      <c r="B126" s="40">
        <v>5222</v>
      </c>
      <c r="C126" s="93" t="s">
        <v>272</v>
      </c>
      <c r="D126" s="59">
        <v>70</v>
      </c>
      <c r="E126" s="27"/>
      <c r="F126" s="9"/>
      <c r="G126" s="9"/>
      <c r="H126" s="9"/>
      <c r="I126" s="9"/>
    </row>
    <row r="127" spans="1:9" s="11" customFormat="1" ht="30" x14ac:dyDescent="0.2">
      <c r="A127" s="33">
        <v>3419</v>
      </c>
      <c r="B127" s="40">
        <v>5229</v>
      </c>
      <c r="C127" s="93" t="s">
        <v>273</v>
      </c>
      <c r="D127" s="59">
        <v>200</v>
      </c>
      <c r="E127" s="27"/>
      <c r="F127" s="9"/>
      <c r="G127" s="9"/>
      <c r="H127" s="9"/>
      <c r="I127" s="9"/>
    </row>
    <row r="128" spans="1:9" s="11" customFormat="1" ht="30" x14ac:dyDescent="0.2">
      <c r="A128" s="33">
        <v>3419</v>
      </c>
      <c r="B128" s="40">
        <v>5229</v>
      </c>
      <c r="C128" s="93" t="s">
        <v>274</v>
      </c>
      <c r="D128" s="59">
        <v>0</v>
      </c>
      <c r="E128" s="27"/>
      <c r="F128" s="9"/>
      <c r="G128" s="9"/>
      <c r="H128" s="9"/>
      <c r="I128" s="9"/>
    </row>
    <row r="129" spans="1:9" s="6" customFormat="1" ht="15.75" x14ac:dyDescent="0.25">
      <c r="A129" s="126">
        <v>3419</v>
      </c>
      <c r="B129" s="127"/>
      <c r="C129" s="128" t="s">
        <v>83</v>
      </c>
      <c r="D129" s="47">
        <f>SUM(D126:D128)</f>
        <v>270</v>
      </c>
      <c r="E129" s="31"/>
      <c r="F129" s="7"/>
      <c r="G129" s="7"/>
      <c r="H129" s="7"/>
      <c r="I129" s="7"/>
    </row>
    <row r="130" spans="1:9" s="11" customFormat="1" x14ac:dyDescent="0.2">
      <c r="A130" s="32"/>
      <c r="B130" s="38"/>
      <c r="C130" s="64"/>
      <c r="D130" s="101"/>
      <c r="E130" s="27"/>
      <c r="F130" s="9"/>
      <c r="G130" s="9"/>
      <c r="H130" s="9"/>
      <c r="I130" s="9"/>
    </row>
    <row r="131" spans="1:9" s="11" customFormat="1" x14ac:dyDescent="0.2">
      <c r="A131" s="32">
        <v>3421</v>
      </c>
      <c r="B131" s="38">
        <v>5229</v>
      </c>
      <c r="C131" s="64" t="s">
        <v>84</v>
      </c>
      <c r="D131" s="59">
        <v>20</v>
      </c>
      <c r="E131" s="27"/>
      <c r="F131" s="9"/>
      <c r="G131" s="9"/>
      <c r="H131" s="9"/>
      <c r="I131" s="9"/>
    </row>
    <row r="132" spans="1:9" s="6" customFormat="1" ht="15.75" x14ac:dyDescent="0.25">
      <c r="A132" s="126">
        <v>3421</v>
      </c>
      <c r="B132" s="127"/>
      <c r="C132" s="128" t="s">
        <v>85</v>
      </c>
      <c r="D132" s="47">
        <f>SUM(D131)</f>
        <v>20</v>
      </c>
      <c r="E132" s="31"/>
      <c r="F132" s="7"/>
      <c r="G132" s="7"/>
      <c r="H132" s="7"/>
      <c r="I132" s="7"/>
    </row>
    <row r="133" spans="1:9" s="11" customFormat="1" x14ac:dyDescent="0.2">
      <c r="A133" s="32"/>
      <c r="B133" s="38"/>
      <c r="C133" s="64"/>
      <c r="D133" s="101"/>
      <c r="E133" s="27"/>
      <c r="F133" s="9"/>
      <c r="G133" s="9"/>
      <c r="H133" s="9"/>
      <c r="I133" s="9"/>
    </row>
    <row r="134" spans="1:9" ht="30" x14ac:dyDescent="0.2">
      <c r="A134" s="32">
        <v>3631</v>
      </c>
      <c r="B134" s="38">
        <v>5169</v>
      </c>
      <c r="C134" s="64" t="s">
        <v>296</v>
      </c>
      <c r="D134" s="59">
        <v>6</v>
      </c>
      <c r="E134" s="26"/>
    </row>
    <row r="135" spans="1:9" s="6" customFormat="1" ht="15.75" x14ac:dyDescent="0.25">
      <c r="A135" s="126">
        <v>3631</v>
      </c>
      <c r="B135" s="127"/>
      <c r="C135" s="128" t="s">
        <v>56</v>
      </c>
      <c r="D135" s="47">
        <f>SUM(D134)</f>
        <v>6</v>
      </c>
      <c r="E135" s="31"/>
      <c r="F135" s="7"/>
      <c r="G135" s="7"/>
      <c r="H135" s="7"/>
      <c r="I135" s="7"/>
    </row>
    <row r="136" spans="1:9" x14ac:dyDescent="0.2">
      <c r="A136" s="32"/>
      <c r="B136" s="38"/>
      <c r="C136" s="64"/>
      <c r="D136" s="101"/>
      <c r="E136" s="26"/>
    </row>
    <row r="137" spans="1:9" x14ac:dyDescent="0.2">
      <c r="A137" s="32">
        <v>3632</v>
      </c>
      <c r="B137" s="53">
        <v>5011</v>
      </c>
      <c r="C137" s="122" t="s">
        <v>21</v>
      </c>
      <c r="D137" s="59">
        <v>100</v>
      </c>
      <c r="E137" s="26"/>
    </row>
    <row r="138" spans="1:9" x14ac:dyDescent="0.2">
      <c r="A138" s="33">
        <v>3632</v>
      </c>
      <c r="B138" s="40">
        <v>5021</v>
      </c>
      <c r="C138" s="129" t="s">
        <v>24</v>
      </c>
      <c r="D138" s="59">
        <v>5</v>
      </c>
      <c r="E138" s="26"/>
    </row>
    <row r="139" spans="1:9" x14ac:dyDescent="0.2">
      <c r="A139" s="33">
        <v>3632</v>
      </c>
      <c r="B139" s="40">
        <v>5031</v>
      </c>
      <c r="C139" s="93" t="s">
        <v>47</v>
      </c>
      <c r="D139" s="59">
        <v>26</v>
      </c>
      <c r="E139" s="26"/>
    </row>
    <row r="140" spans="1:9" x14ac:dyDescent="0.2">
      <c r="A140" s="33">
        <v>3632</v>
      </c>
      <c r="B140" s="40">
        <v>5032</v>
      </c>
      <c r="C140" s="93" t="s">
        <v>45</v>
      </c>
      <c r="D140" s="59">
        <v>10</v>
      </c>
      <c r="E140" s="26"/>
    </row>
    <row r="141" spans="1:9" x14ac:dyDescent="0.2">
      <c r="A141" s="33">
        <v>3632</v>
      </c>
      <c r="B141" s="40">
        <v>5137</v>
      </c>
      <c r="C141" s="93" t="s">
        <v>50</v>
      </c>
      <c r="D141" s="59">
        <v>5</v>
      </c>
      <c r="E141" s="26"/>
    </row>
    <row r="142" spans="1:9" x14ac:dyDescent="0.2">
      <c r="A142" s="33">
        <v>3632</v>
      </c>
      <c r="B142" s="40">
        <v>5139</v>
      </c>
      <c r="C142" s="93" t="s">
        <v>7</v>
      </c>
      <c r="D142" s="59">
        <v>6</v>
      </c>
      <c r="E142" s="26"/>
    </row>
    <row r="143" spans="1:9" x14ac:dyDescent="0.2">
      <c r="A143" s="33">
        <v>3632</v>
      </c>
      <c r="B143" s="40">
        <v>5151</v>
      </c>
      <c r="C143" s="93" t="s">
        <v>14</v>
      </c>
      <c r="D143" s="59">
        <v>9</v>
      </c>
      <c r="E143" s="26"/>
    </row>
    <row r="144" spans="1:9" x14ac:dyDescent="0.2">
      <c r="A144" s="33">
        <v>3632</v>
      </c>
      <c r="B144" s="40">
        <v>5156</v>
      </c>
      <c r="C144" s="93" t="s">
        <v>87</v>
      </c>
      <c r="D144" s="59">
        <v>1</v>
      </c>
      <c r="E144" s="26"/>
    </row>
    <row r="145" spans="1:9" x14ac:dyDescent="0.2">
      <c r="A145" s="33">
        <v>3632</v>
      </c>
      <c r="B145" s="40">
        <v>5164</v>
      </c>
      <c r="C145" s="93" t="s">
        <v>97</v>
      </c>
      <c r="D145" s="59">
        <v>1</v>
      </c>
      <c r="E145" s="26"/>
    </row>
    <row r="146" spans="1:9" x14ac:dyDescent="0.2">
      <c r="A146" s="33">
        <v>3632</v>
      </c>
      <c r="B146" s="40">
        <v>5166</v>
      </c>
      <c r="C146" s="93" t="s">
        <v>194</v>
      </c>
      <c r="D146" s="59">
        <v>0</v>
      </c>
      <c r="E146" s="26"/>
    </row>
    <row r="147" spans="1:9" ht="30" x14ac:dyDescent="0.2">
      <c r="A147" s="33">
        <v>3632</v>
      </c>
      <c r="B147" s="40">
        <v>5169</v>
      </c>
      <c r="C147" s="93" t="s">
        <v>233</v>
      </c>
      <c r="D147" s="101"/>
      <c r="E147" s="26"/>
    </row>
    <row r="148" spans="1:9" ht="30" x14ac:dyDescent="0.2">
      <c r="A148" s="33">
        <v>3632</v>
      </c>
      <c r="B148" s="40">
        <v>5169</v>
      </c>
      <c r="C148" s="93" t="s">
        <v>237</v>
      </c>
      <c r="D148" s="59">
        <v>100</v>
      </c>
      <c r="E148" s="26"/>
    </row>
    <row r="149" spans="1:9" x14ac:dyDescent="0.2">
      <c r="A149" s="33">
        <v>3632</v>
      </c>
      <c r="B149" s="40">
        <v>5171</v>
      </c>
      <c r="C149" s="93" t="s">
        <v>234</v>
      </c>
      <c r="D149" s="101"/>
      <c r="E149" s="26"/>
    </row>
    <row r="150" spans="1:9" ht="30" x14ac:dyDescent="0.2">
      <c r="A150" s="33">
        <v>3632</v>
      </c>
      <c r="B150" s="40">
        <v>5171</v>
      </c>
      <c r="C150" s="93" t="s">
        <v>235</v>
      </c>
      <c r="D150" s="101"/>
      <c r="E150" s="4"/>
    </row>
    <row r="151" spans="1:9" ht="45" x14ac:dyDescent="0.2">
      <c r="A151" s="33">
        <v>3632</v>
      </c>
      <c r="B151" s="40">
        <v>5171</v>
      </c>
      <c r="C151" s="93" t="s">
        <v>236</v>
      </c>
      <c r="D151" s="59"/>
      <c r="E151" s="26"/>
    </row>
    <row r="152" spans="1:9" ht="30" x14ac:dyDescent="0.2">
      <c r="A152" s="33">
        <v>3632</v>
      </c>
      <c r="B152" s="40">
        <v>5171</v>
      </c>
      <c r="C152" s="93" t="s">
        <v>238</v>
      </c>
      <c r="D152" s="59">
        <f>40+80+5</f>
        <v>125</v>
      </c>
      <c r="E152" s="26"/>
    </row>
    <row r="153" spans="1:9" x14ac:dyDescent="0.2">
      <c r="A153" s="33">
        <v>3632</v>
      </c>
      <c r="B153" s="40">
        <v>5909</v>
      </c>
      <c r="C153" s="93" t="s">
        <v>144</v>
      </c>
      <c r="D153" s="59">
        <v>0</v>
      </c>
      <c r="E153" s="26"/>
    </row>
    <row r="154" spans="1:9" s="3" customFormat="1" ht="15.75" x14ac:dyDescent="0.25">
      <c r="A154" s="113">
        <v>3632</v>
      </c>
      <c r="B154" s="114"/>
      <c r="C154" s="85" t="s">
        <v>25</v>
      </c>
      <c r="D154" s="185">
        <f>SUM(D137:D153)</f>
        <v>388</v>
      </c>
      <c r="E154" s="28"/>
      <c r="F154" s="7"/>
      <c r="G154" s="5"/>
      <c r="H154" s="5"/>
      <c r="I154" s="5"/>
    </row>
    <row r="155" spans="1:9" x14ac:dyDescent="0.2">
      <c r="A155" s="32"/>
      <c r="B155" s="38"/>
      <c r="C155" s="64"/>
      <c r="D155" s="101"/>
      <c r="E155" s="26"/>
    </row>
    <row r="156" spans="1:9" x14ac:dyDescent="0.2">
      <c r="A156" s="32">
        <v>3635</v>
      </c>
      <c r="B156" s="38">
        <v>5166</v>
      </c>
      <c r="C156" s="64" t="s">
        <v>30</v>
      </c>
      <c r="D156" s="59">
        <v>250</v>
      </c>
      <c r="E156" s="26"/>
    </row>
    <row r="157" spans="1:9" s="3" customFormat="1" ht="15.75" x14ac:dyDescent="0.25">
      <c r="A157" s="113">
        <v>3635</v>
      </c>
      <c r="B157" s="114"/>
      <c r="C157" s="115" t="s">
        <v>26</v>
      </c>
      <c r="D157" s="47">
        <f>SUM(D156)</f>
        <v>250</v>
      </c>
      <c r="E157" s="28"/>
      <c r="F157" s="7"/>
      <c r="G157" s="5"/>
      <c r="H157" s="5"/>
      <c r="I157" s="5"/>
    </row>
    <row r="158" spans="1:9" s="3" customFormat="1" ht="15.75" x14ac:dyDescent="0.25">
      <c r="A158" s="113"/>
      <c r="B158" s="114"/>
      <c r="C158" s="115"/>
      <c r="D158" s="164"/>
      <c r="E158" s="28"/>
      <c r="F158" s="7"/>
      <c r="G158" s="5"/>
      <c r="H158" s="5"/>
      <c r="I158" s="5"/>
    </row>
    <row r="159" spans="1:9" s="15" customFormat="1" x14ac:dyDescent="0.2">
      <c r="A159" s="32">
        <v>3639</v>
      </c>
      <c r="B159" s="53">
        <v>5151</v>
      </c>
      <c r="C159" s="116" t="s">
        <v>14</v>
      </c>
      <c r="D159" s="59">
        <v>5</v>
      </c>
      <c r="E159" s="29"/>
      <c r="F159" s="16"/>
      <c r="G159" s="16"/>
      <c r="H159" s="16"/>
      <c r="I159" s="16"/>
    </row>
    <row r="160" spans="1:9" s="11" customFormat="1" x14ac:dyDescent="0.2">
      <c r="A160" s="33">
        <v>3639</v>
      </c>
      <c r="B160" s="40">
        <v>5154</v>
      </c>
      <c r="C160" s="93" t="s">
        <v>149</v>
      </c>
      <c r="D160" s="59">
        <v>10</v>
      </c>
      <c r="E160" s="27"/>
      <c r="F160" s="9"/>
      <c r="G160" s="9"/>
      <c r="H160" s="9"/>
      <c r="I160" s="9"/>
    </row>
    <row r="161" spans="1:9" s="11" customFormat="1" ht="60" x14ac:dyDescent="0.2">
      <c r="A161" s="33">
        <v>3639</v>
      </c>
      <c r="B161" s="40">
        <v>5169</v>
      </c>
      <c r="C161" s="93" t="s">
        <v>239</v>
      </c>
      <c r="D161" s="101"/>
      <c r="E161" s="27"/>
      <c r="F161" s="9"/>
      <c r="G161" s="9"/>
      <c r="H161" s="9"/>
      <c r="I161" s="9"/>
    </row>
    <row r="162" spans="1:9" s="11" customFormat="1" ht="30" x14ac:dyDescent="0.2">
      <c r="A162" s="33">
        <v>3639</v>
      </c>
      <c r="B162" s="40">
        <v>5169</v>
      </c>
      <c r="C162" s="93" t="s">
        <v>240</v>
      </c>
      <c r="D162" s="59">
        <v>15</v>
      </c>
      <c r="E162" s="27"/>
      <c r="F162" s="9"/>
      <c r="G162" s="9"/>
      <c r="H162" s="9"/>
      <c r="I162" s="9"/>
    </row>
    <row r="163" spans="1:9" s="11" customFormat="1" ht="30" x14ac:dyDescent="0.2">
      <c r="A163" s="33">
        <v>3639</v>
      </c>
      <c r="B163" s="40">
        <v>5171</v>
      </c>
      <c r="C163" s="93" t="s">
        <v>107</v>
      </c>
      <c r="D163" s="59">
        <v>20</v>
      </c>
      <c r="E163" s="27"/>
      <c r="F163" s="9"/>
      <c r="G163" s="9"/>
      <c r="H163" s="9"/>
      <c r="I163" s="9"/>
    </row>
    <row r="164" spans="1:9" s="3" customFormat="1" ht="30" x14ac:dyDescent="0.2">
      <c r="A164" s="33">
        <v>3639</v>
      </c>
      <c r="B164" s="40">
        <v>6121</v>
      </c>
      <c r="C164" s="93" t="s">
        <v>241</v>
      </c>
      <c r="D164" s="190"/>
      <c r="E164" s="28"/>
      <c r="F164" s="7"/>
      <c r="G164" s="5"/>
      <c r="H164" s="5"/>
      <c r="I164" s="5"/>
    </row>
    <row r="165" spans="1:9" s="3" customFormat="1" ht="45" x14ac:dyDescent="0.2">
      <c r="A165" s="33">
        <v>3639</v>
      </c>
      <c r="B165" s="40">
        <v>6121</v>
      </c>
      <c r="C165" s="93" t="s">
        <v>242</v>
      </c>
      <c r="D165" s="59"/>
      <c r="E165" s="28"/>
      <c r="F165" s="7"/>
      <c r="G165" s="5"/>
      <c r="H165" s="5"/>
      <c r="I165" s="5"/>
    </row>
    <row r="166" spans="1:9" s="3" customFormat="1" ht="30" x14ac:dyDescent="0.2">
      <c r="A166" s="33">
        <v>3639</v>
      </c>
      <c r="B166" s="40">
        <v>6121</v>
      </c>
      <c r="C166" s="93" t="s">
        <v>243</v>
      </c>
      <c r="D166" s="59">
        <v>200</v>
      </c>
      <c r="E166" s="28"/>
      <c r="F166" s="7"/>
      <c r="G166" s="5"/>
      <c r="H166" s="5"/>
      <c r="I166" s="5"/>
    </row>
    <row r="167" spans="1:9" s="3" customFormat="1" ht="15.75" x14ac:dyDescent="0.25">
      <c r="A167" s="113">
        <v>3639</v>
      </c>
      <c r="B167" s="114"/>
      <c r="C167" s="115" t="s">
        <v>67</v>
      </c>
      <c r="D167" s="185">
        <f>SUM(D159:D166)</f>
        <v>250</v>
      </c>
      <c r="E167" s="28"/>
      <c r="F167" s="7"/>
      <c r="G167" s="5"/>
      <c r="H167" s="5"/>
      <c r="I167" s="5"/>
    </row>
    <row r="168" spans="1:9" s="3" customFormat="1" ht="15.75" x14ac:dyDescent="0.25">
      <c r="A168" s="113"/>
      <c r="B168" s="114"/>
      <c r="C168" s="115"/>
      <c r="D168" s="164"/>
      <c r="E168" s="28"/>
      <c r="F168" s="7"/>
      <c r="G168" s="5"/>
      <c r="H168" s="5"/>
      <c r="I168" s="5"/>
    </row>
    <row r="169" spans="1:9" s="3" customFormat="1" x14ac:dyDescent="0.2">
      <c r="A169" s="32">
        <v>3722</v>
      </c>
      <c r="B169" s="38">
        <v>5169</v>
      </c>
      <c r="C169" s="64" t="s">
        <v>8</v>
      </c>
      <c r="D169" s="59">
        <v>150</v>
      </c>
      <c r="E169" s="28"/>
      <c r="F169" s="7"/>
      <c r="G169" s="5"/>
      <c r="H169" s="5"/>
      <c r="I169" s="5"/>
    </row>
    <row r="170" spans="1:9" s="3" customFormat="1" ht="15.75" x14ac:dyDescent="0.25">
      <c r="A170" s="113">
        <v>3722</v>
      </c>
      <c r="B170" s="114"/>
      <c r="C170" s="115" t="s">
        <v>27</v>
      </c>
      <c r="D170" s="47">
        <f>SUM(D169)</f>
        <v>150</v>
      </c>
      <c r="E170" s="28"/>
      <c r="F170" s="7"/>
      <c r="G170" s="5"/>
      <c r="H170" s="5"/>
      <c r="I170" s="5"/>
    </row>
    <row r="171" spans="1:9" s="3" customFormat="1" ht="15.75" x14ac:dyDescent="0.25">
      <c r="A171" s="113"/>
      <c r="B171" s="114"/>
      <c r="C171" s="115"/>
      <c r="D171" s="164"/>
      <c r="E171" s="28"/>
      <c r="F171" s="7"/>
      <c r="G171" s="5"/>
      <c r="H171" s="5"/>
      <c r="I171" s="5"/>
    </row>
    <row r="172" spans="1:9" s="3" customFormat="1" x14ac:dyDescent="0.2">
      <c r="A172" s="32">
        <v>3731</v>
      </c>
      <c r="B172" s="38">
        <v>5169</v>
      </c>
      <c r="C172" s="64" t="s">
        <v>51</v>
      </c>
      <c r="D172" s="59">
        <v>8</v>
      </c>
      <c r="E172" s="28"/>
      <c r="F172" s="7"/>
      <c r="G172" s="5"/>
      <c r="H172" s="5"/>
      <c r="I172" s="5"/>
    </row>
    <row r="173" spans="1:9" s="3" customFormat="1" ht="31.5" x14ac:dyDescent="0.25">
      <c r="A173" s="113">
        <v>3731</v>
      </c>
      <c r="B173" s="114"/>
      <c r="C173" s="115" t="s">
        <v>195</v>
      </c>
      <c r="D173" s="47">
        <f>SUM(D172)</f>
        <v>8</v>
      </c>
      <c r="E173" s="28"/>
      <c r="F173" s="7"/>
      <c r="G173" s="5"/>
      <c r="H173" s="5"/>
      <c r="I173" s="5"/>
    </row>
    <row r="174" spans="1:9" s="3" customFormat="1" ht="15.75" x14ac:dyDescent="0.25">
      <c r="A174" s="113"/>
      <c r="B174" s="114"/>
      <c r="C174" s="115"/>
      <c r="D174" s="164"/>
      <c r="E174" s="28"/>
      <c r="F174" s="9"/>
      <c r="G174" s="5"/>
      <c r="H174" s="5"/>
      <c r="I174" s="5"/>
    </row>
    <row r="175" spans="1:9" s="3" customFormat="1" ht="30" x14ac:dyDescent="0.2">
      <c r="A175" s="32">
        <v>3745</v>
      </c>
      <c r="B175" s="53">
        <v>5137</v>
      </c>
      <c r="C175" s="116" t="s">
        <v>103</v>
      </c>
      <c r="D175" s="59">
        <v>100</v>
      </c>
      <c r="E175" s="28"/>
      <c r="F175" s="9"/>
      <c r="G175" s="5"/>
      <c r="H175" s="5"/>
      <c r="I175" s="5"/>
    </row>
    <row r="176" spans="1:9" s="3" customFormat="1" ht="45" x14ac:dyDescent="0.2">
      <c r="A176" s="33">
        <v>3745</v>
      </c>
      <c r="B176" s="40">
        <v>5137</v>
      </c>
      <c r="C176" s="93" t="s">
        <v>196</v>
      </c>
      <c r="D176" s="59">
        <v>0</v>
      </c>
      <c r="E176" s="9"/>
      <c r="F176" s="5"/>
      <c r="G176" s="5"/>
      <c r="H176" s="5"/>
    </row>
    <row r="177" spans="1:9" s="3" customFormat="1" x14ac:dyDescent="0.2">
      <c r="A177" s="33">
        <v>3745</v>
      </c>
      <c r="B177" s="40">
        <v>5139</v>
      </c>
      <c r="C177" s="93" t="s">
        <v>92</v>
      </c>
      <c r="D177" s="59">
        <v>30</v>
      </c>
      <c r="E177" s="28"/>
      <c r="F177" s="9"/>
      <c r="G177" s="5"/>
      <c r="H177" s="5"/>
      <c r="I177" s="5"/>
    </row>
    <row r="178" spans="1:9" s="3" customFormat="1" x14ac:dyDescent="0.2">
      <c r="A178" s="33">
        <v>3745</v>
      </c>
      <c r="B178" s="40">
        <v>5166</v>
      </c>
      <c r="C178" s="93" t="s">
        <v>248</v>
      </c>
      <c r="D178" s="59">
        <v>250</v>
      </c>
      <c r="E178" s="28"/>
      <c r="F178" s="9"/>
      <c r="G178" s="5"/>
      <c r="H178" s="5"/>
      <c r="I178" s="5"/>
    </row>
    <row r="179" spans="1:9" s="3" customFormat="1" x14ac:dyDescent="0.2">
      <c r="A179" s="33">
        <v>3745</v>
      </c>
      <c r="B179" s="40">
        <v>5169</v>
      </c>
      <c r="C179" s="93" t="s">
        <v>197</v>
      </c>
      <c r="D179" s="59">
        <v>30</v>
      </c>
      <c r="E179" s="28"/>
      <c r="F179" s="9"/>
      <c r="G179" s="5"/>
      <c r="H179" s="5"/>
      <c r="I179" s="5"/>
    </row>
    <row r="180" spans="1:9" s="3" customFormat="1" x14ac:dyDescent="0.2">
      <c r="A180" s="33">
        <v>3745</v>
      </c>
      <c r="B180" s="40">
        <v>5169</v>
      </c>
      <c r="C180" s="93" t="s">
        <v>130</v>
      </c>
      <c r="D180" s="59">
        <v>2400</v>
      </c>
      <c r="E180" s="202"/>
      <c r="F180" s="9"/>
      <c r="G180" s="5"/>
      <c r="H180" s="5"/>
      <c r="I180" s="5"/>
    </row>
    <row r="181" spans="1:9" s="3" customFormat="1" x14ac:dyDescent="0.2">
      <c r="A181" s="33">
        <v>3745</v>
      </c>
      <c r="B181" s="40">
        <v>5171</v>
      </c>
      <c r="C181" s="93" t="s">
        <v>198</v>
      </c>
      <c r="D181" s="59">
        <v>20</v>
      </c>
      <c r="E181" s="28"/>
      <c r="F181" s="9"/>
      <c r="G181" s="5"/>
      <c r="H181" s="5"/>
      <c r="I181" s="5"/>
    </row>
    <row r="182" spans="1:9" s="3" customFormat="1" x14ac:dyDescent="0.2">
      <c r="A182" s="33">
        <v>3745</v>
      </c>
      <c r="B182" s="40">
        <v>5171</v>
      </c>
      <c r="C182" s="93" t="s">
        <v>260</v>
      </c>
      <c r="D182" s="59">
        <v>100</v>
      </c>
      <c r="E182" s="28"/>
      <c r="F182" s="9"/>
      <c r="G182" s="5"/>
      <c r="H182" s="5"/>
      <c r="I182" s="5"/>
    </row>
    <row r="183" spans="1:9" s="3" customFormat="1" ht="30" x14ac:dyDescent="0.2">
      <c r="A183" s="33">
        <v>3745</v>
      </c>
      <c r="B183" s="40">
        <v>6129</v>
      </c>
      <c r="C183" s="93" t="s">
        <v>278</v>
      </c>
      <c r="D183" s="101"/>
      <c r="E183" s="28"/>
      <c r="F183" s="9"/>
      <c r="G183" s="5"/>
      <c r="H183" s="5"/>
      <c r="I183" s="5"/>
    </row>
    <row r="184" spans="1:9" s="3" customFormat="1" ht="30" x14ac:dyDescent="0.2">
      <c r="A184" s="33">
        <v>3745</v>
      </c>
      <c r="B184" s="40">
        <v>6129</v>
      </c>
      <c r="C184" s="93" t="s">
        <v>279</v>
      </c>
      <c r="D184" s="101"/>
      <c r="E184" s="28"/>
      <c r="F184" s="9"/>
      <c r="G184" s="5"/>
      <c r="H184" s="5"/>
      <c r="I184" s="5"/>
    </row>
    <row r="185" spans="1:9" s="3" customFormat="1" ht="30" x14ac:dyDescent="0.2">
      <c r="A185" s="33">
        <v>3745</v>
      </c>
      <c r="B185" s="40">
        <v>6129</v>
      </c>
      <c r="C185" s="93" t="s">
        <v>259</v>
      </c>
      <c r="D185" s="59">
        <v>800</v>
      </c>
      <c r="E185" s="28"/>
      <c r="F185" s="9"/>
      <c r="G185" s="5"/>
      <c r="H185" s="5"/>
      <c r="I185" s="5"/>
    </row>
    <row r="186" spans="1:9" s="3" customFormat="1" ht="15.75" x14ac:dyDescent="0.25">
      <c r="A186" s="113">
        <v>3745</v>
      </c>
      <c r="B186" s="114"/>
      <c r="C186" s="115" t="s">
        <v>34</v>
      </c>
      <c r="D186" s="185">
        <f>SUM(D175:D185)</f>
        <v>3730</v>
      </c>
      <c r="E186" s="28"/>
      <c r="F186" s="9"/>
      <c r="G186" s="5"/>
      <c r="H186" s="5"/>
      <c r="I186" s="5"/>
    </row>
    <row r="187" spans="1:9" s="3" customFormat="1" ht="15.75" x14ac:dyDescent="0.25">
      <c r="A187" s="32"/>
      <c r="B187" s="38"/>
      <c r="C187" s="64"/>
      <c r="D187" s="164"/>
      <c r="E187" s="28"/>
      <c r="F187" s="9"/>
      <c r="G187" s="5"/>
      <c r="H187" s="5"/>
      <c r="I187" s="5"/>
    </row>
    <row r="188" spans="1:9" s="3" customFormat="1" x14ac:dyDescent="0.2">
      <c r="A188" s="32">
        <v>3900</v>
      </c>
      <c r="B188" s="53">
        <v>5139</v>
      </c>
      <c r="C188" s="116" t="s">
        <v>199</v>
      </c>
      <c r="D188" s="59">
        <v>3</v>
      </c>
      <c r="E188" s="28"/>
      <c r="F188" s="9"/>
      <c r="G188" s="5"/>
      <c r="H188" s="5"/>
      <c r="I188" s="5"/>
    </row>
    <row r="189" spans="1:9" s="3" customFormat="1" x14ac:dyDescent="0.2">
      <c r="A189" s="33">
        <v>3900</v>
      </c>
      <c r="B189" s="40">
        <v>5161</v>
      </c>
      <c r="C189" s="93" t="s">
        <v>17</v>
      </c>
      <c r="D189" s="59">
        <v>12</v>
      </c>
      <c r="E189" s="28"/>
      <c r="F189" s="7"/>
      <c r="G189" s="5"/>
      <c r="H189" s="5"/>
      <c r="I189" s="5"/>
    </row>
    <row r="190" spans="1:9" s="3" customFormat="1" x14ac:dyDescent="0.2">
      <c r="A190" s="33">
        <v>3900</v>
      </c>
      <c r="B190" s="40">
        <v>5169</v>
      </c>
      <c r="C190" s="93" t="s">
        <v>200</v>
      </c>
      <c r="D190" s="59">
        <v>0</v>
      </c>
      <c r="E190" s="28"/>
      <c r="F190" s="7"/>
      <c r="G190" s="5"/>
      <c r="H190" s="5"/>
      <c r="I190" s="5"/>
    </row>
    <row r="191" spans="1:9" s="3" customFormat="1" x14ac:dyDescent="0.2">
      <c r="A191" s="33">
        <v>3900</v>
      </c>
      <c r="B191" s="40">
        <v>5221</v>
      </c>
      <c r="C191" s="93" t="s">
        <v>122</v>
      </c>
      <c r="D191" s="59">
        <v>20</v>
      </c>
      <c r="E191" s="28"/>
      <c r="F191" s="7"/>
      <c r="G191" s="5"/>
      <c r="H191" s="5"/>
      <c r="I191" s="5"/>
    </row>
    <row r="192" spans="1:9" s="3" customFormat="1" x14ac:dyDescent="0.2">
      <c r="A192" s="33">
        <v>3900</v>
      </c>
      <c r="B192" s="40">
        <v>5222</v>
      </c>
      <c r="C192" s="93" t="s">
        <v>120</v>
      </c>
      <c r="D192" s="59">
        <v>0</v>
      </c>
      <c r="E192" s="28"/>
      <c r="F192" s="7"/>
      <c r="G192" s="5"/>
      <c r="H192" s="5"/>
      <c r="I192" s="5"/>
    </row>
    <row r="193" spans="1:9" s="3" customFormat="1" x14ac:dyDescent="0.2">
      <c r="A193" s="33">
        <v>3900</v>
      </c>
      <c r="B193" s="40">
        <v>5222</v>
      </c>
      <c r="C193" s="93" t="s">
        <v>134</v>
      </c>
      <c r="D193" s="59">
        <v>10</v>
      </c>
      <c r="E193" s="28"/>
      <c r="F193" s="7"/>
      <c r="G193" s="5"/>
      <c r="H193" s="5"/>
      <c r="I193" s="5"/>
    </row>
    <row r="194" spans="1:9" s="3" customFormat="1" ht="30" x14ac:dyDescent="0.2">
      <c r="A194" s="33">
        <v>3900</v>
      </c>
      <c r="B194" s="40">
        <v>5499</v>
      </c>
      <c r="C194" s="93" t="s">
        <v>108</v>
      </c>
      <c r="D194" s="59">
        <v>34</v>
      </c>
      <c r="E194" s="28"/>
      <c r="F194" s="7"/>
      <c r="G194" s="5"/>
      <c r="H194" s="5"/>
      <c r="I194" s="5"/>
    </row>
    <row r="195" spans="1:9" s="3" customFormat="1" ht="15.75" x14ac:dyDescent="0.25">
      <c r="A195" s="126">
        <v>3900</v>
      </c>
      <c r="B195" s="127"/>
      <c r="C195" s="128" t="s">
        <v>104</v>
      </c>
      <c r="D195" s="46">
        <f>SUM(D188:D194)</f>
        <v>79</v>
      </c>
      <c r="E195" s="28"/>
      <c r="F195" s="7"/>
      <c r="G195" s="5"/>
      <c r="H195" s="5"/>
      <c r="I195" s="5"/>
    </row>
    <row r="196" spans="1:9" s="3" customFormat="1" ht="15.75" x14ac:dyDescent="0.25">
      <c r="A196" s="32"/>
      <c r="B196" s="38"/>
      <c r="C196" s="64"/>
      <c r="D196" s="164"/>
      <c r="E196" s="28"/>
      <c r="F196" s="7"/>
      <c r="G196" s="5"/>
      <c r="H196" s="5"/>
      <c r="I196" s="5"/>
    </row>
    <row r="197" spans="1:9" s="11" customFormat="1" x14ac:dyDescent="0.2">
      <c r="A197" s="32">
        <v>4341</v>
      </c>
      <c r="B197" s="38">
        <v>5492</v>
      </c>
      <c r="C197" s="64" t="s">
        <v>57</v>
      </c>
      <c r="D197" s="59">
        <v>20</v>
      </c>
      <c r="E197" s="27"/>
      <c r="F197" s="9"/>
      <c r="G197" s="9"/>
      <c r="H197" s="9"/>
      <c r="I197" s="9"/>
    </row>
    <row r="198" spans="1:9" s="11" customFormat="1" x14ac:dyDescent="0.2">
      <c r="A198" s="32">
        <v>4341</v>
      </c>
      <c r="B198" s="53">
        <v>5499</v>
      </c>
      <c r="C198" s="116" t="s">
        <v>35</v>
      </c>
      <c r="D198" s="59">
        <v>0</v>
      </c>
      <c r="E198" s="27"/>
      <c r="F198" s="9"/>
      <c r="G198" s="9"/>
      <c r="H198" s="9"/>
      <c r="I198" s="9"/>
    </row>
    <row r="199" spans="1:9" s="6" customFormat="1" ht="15.75" x14ac:dyDescent="0.25">
      <c r="A199" s="126">
        <v>4341</v>
      </c>
      <c r="B199" s="127"/>
      <c r="C199" s="128" t="s">
        <v>75</v>
      </c>
      <c r="D199" s="46">
        <f>SUM(D197:D198)</f>
        <v>20</v>
      </c>
      <c r="E199" s="31"/>
      <c r="F199" s="7"/>
      <c r="G199" s="7"/>
      <c r="H199" s="7"/>
      <c r="I199" s="7"/>
    </row>
    <row r="200" spans="1:9" s="3" customFormat="1" ht="15.75" x14ac:dyDescent="0.25">
      <c r="A200" s="113"/>
      <c r="B200" s="114"/>
      <c r="C200" s="115"/>
      <c r="D200" s="164"/>
      <c r="E200" s="28"/>
      <c r="F200" s="7"/>
      <c r="G200" s="5"/>
      <c r="H200" s="5"/>
      <c r="I200" s="5"/>
    </row>
    <row r="201" spans="1:9" s="3" customFormat="1" x14ac:dyDescent="0.2">
      <c r="A201" s="32">
        <v>4342</v>
      </c>
      <c r="B201" s="53">
        <v>5164</v>
      </c>
      <c r="C201" s="116" t="s">
        <v>60</v>
      </c>
      <c r="D201" s="59">
        <v>0</v>
      </c>
      <c r="E201" s="28"/>
      <c r="F201" s="7"/>
      <c r="G201" s="5"/>
      <c r="H201" s="5"/>
      <c r="I201" s="5"/>
    </row>
    <row r="202" spans="1:9" s="3" customFormat="1" ht="31.5" x14ac:dyDescent="0.25">
      <c r="A202" s="117">
        <v>4342</v>
      </c>
      <c r="B202" s="118"/>
      <c r="C202" s="119" t="s">
        <v>201</v>
      </c>
      <c r="D202" s="185">
        <f>SUM(D201)</f>
        <v>0</v>
      </c>
      <c r="E202" s="28"/>
      <c r="F202" s="7"/>
      <c r="G202" s="5"/>
      <c r="H202" s="5"/>
      <c r="I202" s="5"/>
    </row>
    <row r="203" spans="1:9" s="3" customFormat="1" ht="15.75" x14ac:dyDescent="0.25">
      <c r="A203" s="113"/>
      <c r="B203" s="114"/>
      <c r="C203" s="115"/>
      <c r="D203" s="164"/>
      <c r="E203" s="28"/>
      <c r="F203" s="7"/>
      <c r="G203" s="5"/>
      <c r="H203" s="5"/>
      <c r="I203" s="5"/>
    </row>
    <row r="204" spans="1:9" s="3" customFormat="1" ht="30" x14ac:dyDescent="0.2">
      <c r="A204" s="50">
        <v>4344</v>
      </c>
      <c r="B204" s="173">
        <v>5222</v>
      </c>
      <c r="C204" s="93" t="s">
        <v>145</v>
      </c>
      <c r="D204" s="59">
        <v>20</v>
      </c>
      <c r="E204" s="28"/>
      <c r="F204" s="7"/>
      <c r="G204" s="5"/>
      <c r="H204" s="5"/>
      <c r="I204" s="5"/>
    </row>
    <row r="205" spans="1:9" s="15" customFormat="1" ht="30" x14ac:dyDescent="0.2">
      <c r="A205" s="32">
        <v>4344</v>
      </c>
      <c r="B205" s="53">
        <v>5229</v>
      </c>
      <c r="C205" s="116" t="s">
        <v>202</v>
      </c>
      <c r="D205" s="59">
        <v>40</v>
      </c>
      <c r="E205" s="19"/>
      <c r="F205" s="19"/>
      <c r="G205" s="22"/>
      <c r="H205" s="16"/>
      <c r="I205" s="16"/>
    </row>
    <row r="206" spans="1:9" s="3" customFormat="1" ht="15.75" x14ac:dyDescent="0.25">
      <c r="A206" s="130">
        <v>4344</v>
      </c>
      <c r="B206" s="131"/>
      <c r="C206" s="132" t="s">
        <v>73</v>
      </c>
      <c r="D206" s="189">
        <f>SUM(D204:D205)</f>
        <v>60</v>
      </c>
      <c r="E206" s="28"/>
      <c r="F206" s="7"/>
      <c r="G206" s="5"/>
      <c r="H206" s="5"/>
      <c r="I206" s="5"/>
    </row>
    <row r="207" spans="1:9" s="3" customFormat="1" ht="15.75" x14ac:dyDescent="0.25">
      <c r="A207" s="113"/>
      <c r="B207" s="38"/>
      <c r="C207" s="125"/>
      <c r="D207" s="101"/>
      <c r="E207" s="19"/>
      <c r="F207" s="7"/>
      <c r="G207" s="5"/>
      <c r="H207" s="5"/>
      <c r="I207" s="5"/>
    </row>
    <row r="208" spans="1:9" s="3" customFormat="1" x14ac:dyDescent="0.2">
      <c r="A208" s="33">
        <v>4357</v>
      </c>
      <c r="B208" s="40">
        <v>5041</v>
      </c>
      <c r="C208" s="93" t="s">
        <v>287</v>
      </c>
      <c r="D208" s="60">
        <v>2</v>
      </c>
      <c r="E208" s="19"/>
      <c r="F208" s="7"/>
      <c r="G208" s="5"/>
      <c r="H208" s="5"/>
      <c r="I208" s="5"/>
    </row>
    <row r="209" spans="1:9" s="11" customFormat="1" ht="30" x14ac:dyDescent="0.2">
      <c r="A209" s="33">
        <v>4357</v>
      </c>
      <c r="B209" s="40">
        <v>5137</v>
      </c>
      <c r="C209" s="93" t="s">
        <v>133</v>
      </c>
      <c r="D209" s="60">
        <v>78</v>
      </c>
      <c r="F209" s="9"/>
      <c r="G209" s="9"/>
      <c r="H209" s="9"/>
      <c r="I209" s="9"/>
    </row>
    <row r="210" spans="1:9" s="11" customFormat="1" x14ac:dyDescent="0.2">
      <c r="A210" s="33">
        <v>4357</v>
      </c>
      <c r="B210" s="40">
        <v>5139</v>
      </c>
      <c r="C210" s="93" t="s">
        <v>7</v>
      </c>
      <c r="D210" s="59">
        <v>33</v>
      </c>
      <c r="F210" s="9"/>
      <c r="G210" s="9"/>
      <c r="H210" s="9"/>
      <c r="I210" s="9"/>
    </row>
    <row r="211" spans="1:9" s="11" customFormat="1" x14ac:dyDescent="0.2">
      <c r="A211" s="33">
        <v>4357</v>
      </c>
      <c r="B211" s="40">
        <v>5169</v>
      </c>
      <c r="C211" s="93" t="s">
        <v>109</v>
      </c>
      <c r="D211" s="60">
        <v>25</v>
      </c>
      <c r="F211" s="9"/>
      <c r="G211" s="9"/>
      <c r="H211" s="9"/>
      <c r="I211" s="9"/>
    </row>
    <row r="212" spans="1:9" s="11" customFormat="1" ht="30" x14ac:dyDescent="0.2">
      <c r="A212" s="33">
        <v>4357</v>
      </c>
      <c r="B212" s="40">
        <v>5169</v>
      </c>
      <c r="C212" s="93" t="s">
        <v>110</v>
      </c>
      <c r="D212" s="60">
        <v>30</v>
      </c>
      <c r="F212" s="9"/>
      <c r="G212" s="9"/>
      <c r="H212" s="9"/>
      <c r="I212" s="9"/>
    </row>
    <row r="213" spans="1:9" s="11" customFormat="1" ht="28.5" customHeight="1" x14ac:dyDescent="0.2">
      <c r="A213" s="33">
        <v>4357</v>
      </c>
      <c r="B213" s="40">
        <v>5169</v>
      </c>
      <c r="C213" s="93" t="s">
        <v>245</v>
      </c>
      <c r="D213" s="165"/>
      <c r="E213" s="9"/>
      <c r="F213" s="9"/>
      <c r="G213" s="9"/>
      <c r="H213" s="9"/>
      <c r="I213" s="9"/>
    </row>
    <row r="214" spans="1:9" s="11" customFormat="1" ht="28.5" customHeight="1" x14ac:dyDescent="0.2">
      <c r="A214" s="33">
        <v>4357</v>
      </c>
      <c r="B214" s="40">
        <v>5171</v>
      </c>
      <c r="C214" s="93" t="s">
        <v>244</v>
      </c>
      <c r="D214" s="165"/>
      <c r="F214" s="9"/>
      <c r="G214" s="9"/>
      <c r="H214" s="9"/>
      <c r="I214" s="9"/>
    </row>
    <row r="215" spans="1:9" s="11" customFormat="1" ht="28.5" customHeight="1" x14ac:dyDescent="0.2">
      <c r="A215" s="33">
        <v>4357</v>
      </c>
      <c r="B215" s="40">
        <v>5171</v>
      </c>
      <c r="C215" s="93" t="s">
        <v>261</v>
      </c>
      <c r="D215" s="60">
        <v>500</v>
      </c>
      <c r="F215" s="9"/>
      <c r="G215" s="9"/>
      <c r="H215" s="9"/>
      <c r="I215" s="9"/>
    </row>
    <row r="216" spans="1:9" s="11" customFormat="1" x14ac:dyDescent="0.2">
      <c r="A216" s="33">
        <v>4357</v>
      </c>
      <c r="B216" s="40">
        <v>5175</v>
      </c>
      <c r="C216" s="93" t="s">
        <v>20</v>
      </c>
      <c r="D216" s="60">
        <v>10</v>
      </c>
      <c r="F216" s="9"/>
      <c r="G216" s="9"/>
      <c r="H216" s="9"/>
      <c r="I216" s="9"/>
    </row>
    <row r="217" spans="1:9" s="11" customFormat="1" x14ac:dyDescent="0.2">
      <c r="A217" s="33">
        <v>4357</v>
      </c>
      <c r="B217" s="40">
        <v>5192</v>
      </c>
      <c r="C217" s="93" t="s">
        <v>95</v>
      </c>
      <c r="D217" s="60">
        <v>0</v>
      </c>
      <c r="F217" s="9"/>
      <c r="G217" s="9"/>
      <c r="H217" s="9"/>
      <c r="I217" s="9"/>
    </row>
    <row r="218" spans="1:9" s="3" customFormat="1" ht="15.75" x14ac:dyDescent="0.25">
      <c r="A218" s="113">
        <v>4357</v>
      </c>
      <c r="B218" s="114"/>
      <c r="C218" s="115" t="s">
        <v>62</v>
      </c>
      <c r="D218" s="47">
        <f>SUM(D208:D217)</f>
        <v>678</v>
      </c>
      <c r="F218" s="7"/>
      <c r="G218" s="5"/>
      <c r="H218" s="5"/>
      <c r="I218" s="5"/>
    </row>
    <row r="219" spans="1:9" s="3" customFormat="1" ht="15.75" x14ac:dyDescent="0.25">
      <c r="A219" s="113"/>
      <c r="B219" s="114"/>
      <c r="C219" s="115"/>
      <c r="D219" s="164"/>
      <c r="F219" s="7"/>
      <c r="G219" s="5"/>
      <c r="H219" s="5"/>
      <c r="I219" s="5"/>
    </row>
    <row r="220" spans="1:9" s="3" customFormat="1" x14ac:dyDescent="0.2">
      <c r="A220" s="32">
        <v>4359</v>
      </c>
      <c r="B220" s="53">
        <v>5139</v>
      </c>
      <c r="C220" s="116" t="s">
        <v>7</v>
      </c>
      <c r="D220" s="59">
        <v>2</v>
      </c>
      <c r="F220" s="7"/>
      <c r="G220" s="5"/>
      <c r="H220" s="5"/>
      <c r="I220" s="5"/>
    </row>
    <row r="221" spans="1:9" s="3" customFormat="1" x14ac:dyDescent="0.2">
      <c r="A221" s="33">
        <v>4359</v>
      </c>
      <c r="B221" s="40">
        <v>5169</v>
      </c>
      <c r="C221" s="93" t="s">
        <v>203</v>
      </c>
      <c r="D221" s="59">
        <v>4</v>
      </c>
      <c r="F221" s="7"/>
      <c r="G221" s="5"/>
      <c r="H221" s="5"/>
      <c r="I221" s="5"/>
    </row>
    <row r="222" spans="1:9" s="3" customFormat="1" x14ac:dyDescent="0.2">
      <c r="A222" s="49">
        <v>4359</v>
      </c>
      <c r="B222" s="76">
        <v>5175</v>
      </c>
      <c r="C222" s="129" t="s">
        <v>20</v>
      </c>
      <c r="D222" s="59">
        <v>4</v>
      </c>
      <c r="F222" s="7"/>
      <c r="G222" s="5"/>
      <c r="H222" s="5"/>
      <c r="I222" s="5"/>
    </row>
    <row r="223" spans="1:9" s="3" customFormat="1" x14ac:dyDescent="0.2">
      <c r="A223" s="49">
        <v>4359</v>
      </c>
      <c r="B223" s="76">
        <v>5192</v>
      </c>
      <c r="C223" s="129" t="s">
        <v>204</v>
      </c>
      <c r="D223" s="59">
        <v>0</v>
      </c>
      <c r="F223" s="7"/>
      <c r="G223" s="5"/>
      <c r="H223" s="5"/>
      <c r="I223" s="5"/>
    </row>
    <row r="224" spans="1:9" s="3" customFormat="1" ht="15.75" x14ac:dyDescent="0.25">
      <c r="A224" s="113">
        <v>4359</v>
      </c>
      <c r="B224" s="114"/>
      <c r="C224" s="115" t="s">
        <v>76</v>
      </c>
      <c r="D224" s="185">
        <f>SUM(D220:D223)</f>
        <v>10</v>
      </c>
      <c r="F224" s="7"/>
      <c r="G224" s="5"/>
      <c r="H224" s="5"/>
      <c r="I224" s="5"/>
    </row>
    <row r="225" spans="1:9" s="3" customFormat="1" ht="15.75" x14ac:dyDescent="0.25">
      <c r="A225" s="113"/>
      <c r="B225" s="114"/>
      <c r="C225" s="115"/>
      <c r="D225" s="164"/>
      <c r="F225" s="7"/>
      <c r="G225" s="5"/>
      <c r="H225" s="5"/>
      <c r="I225" s="5"/>
    </row>
    <row r="226" spans="1:9" s="3" customFormat="1" x14ac:dyDescent="0.2">
      <c r="A226" s="32">
        <v>5311</v>
      </c>
      <c r="B226" s="38">
        <v>5499</v>
      </c>
      <c r="C226" s="64" t="s">
        <v>111</v>
      </c>
      <c r="D226" s="59">
        <v>16</v>
      </c>
      <c r="F226" s="7"/>
      <c r="G226" s="5"/>
      <c r="H226" s="5"/>
      <c r="I226" s="5"/>
    </row>
    <row r="227" spans="1:9" s="3" customFormat="1" ht="15.75" x14ac:dyDescent="0.25">
      <c r="A227" s="126">
        <v>5311</v>
      </c>
      <c r="B227" s="127"/>
      <c r="C227" s="128" t="s">
        <v>77</v>
      </c>
      <c r="D227" s="47">
        <f>SUM(D226)</f>
        <v>16</v>
      </c>
      <c r="F227" s="7"/>
      <c r="G227" s="5"/>
      <c r="H227" s="5"/>
      <c r="I227" s="5"/>
    </row>
    <row r="228" spans="1:9" s="3" customFormat="1" ht="15.75" x14ac:dyDescent="0.25">
      <c r="A228" s="126"/>
      <c r="B228" s="127"/>
      <c r="C228" s="128"/>
      <c r="D228" s="164"/>
      <c r="F228" s="7"/>
      <c r="G228" s="5"/>
      <c r="H228" s="5"/>
      <c r="I228" s="5"/>
    </row>
    <row r="229" spans="1:9" s="3" customFormat="1" x14ac:dyDescent="0.2">
      <c r="A229" s="32">
        <v>5512</v>
      </c>
      <c r="B229" s="53">
        <v>5132</v>
      </c>
      <c r="C229" s="116" t="s">
        <v>63</v>
      </c>
      <c r="D229" s="59">
        <v>45</v>
      </c>
      <c r="F229" s="9"/>
      <c r="G229" s="5"/>
      <c r="H229" s="5"/>
      <c r="I229" s="5"/>
    </row>
    <row r="230" spans="1:9" s="3" customFormat="1" x14ac:dyDescent="0.2">
      <c r="A230" s="33">
        <v>5512</v>
      </c>
      <c r="B230" s="40">
        <v>5132</v>
      </c>
      <c r="C230" s="93" t="s">
        <v>126</v>
      </c>
      <c r="D230" s="59">
        <v>0</v>
      </c>
      <c r="F230" s="9"/>
      <c r="G230" s="5"/>
      <c r="H230" s="5"/>
      <c r="I230" s="5"/>
    </row>
    <row r="231" spans="1:9" s="3" customFormat="1" x14ac:dyDescent="0.2">
      <c r="A231" s="33">
        <v>5512</v>
      </c>
      <c r="B231" s="40">
        <v>5136</v>
      </c>
      <c r="C231" s="93" t="s">
        <v>205</v>
      </c>
      <c r="D231" s="59">
        <v>0</v>
      </c>
      <c r="F231" s="9"/>
      <c r="G231" s="5"/>
      <c r="H231" s="5"/>
      <c r="I231" s="5"/>
    </row>
    <row r="232" spans="1:9" s="3" customFormat="1" x14ac:dyDescent="0.2">
      <c r="A232" s="33">
        <v>5512</v>
      </c>
      <c r="B232" s="40">
        <v>5137</v>
      </c>
      <c r="C232" s="93" t="s">
        <v>64</v>
      </c>
      <c r="D232" s="59">
        <v>55</v>
      </c>
      <c r="F232" s="9"/>
      <c r="G232" s="5"/>
      <c r="H232" s="5"/>
      <c r="I232" s="5"/>
    </row>
    <row r="233" spans="1:9" s="3" customFormat="1" x14ac:dyDescent="0.2">
      <c r="A233" s="33">
        <v>5512</v>
      </c>
      <c r="B233" s="40">
        <v>5137</v>
      </c>
      <c r="C233" s="93" t="s">
        <v>253</v>
      </c>
      <c r="D233" s="59">
        <v>0</v>
      </c>
      <c r="F233" s="9"/>
      <c r="G233" s="5"/>
      <c r="H233" s="5"/>
      <c r="I233" s="5"/>
    </row>
    <row r="234" spans="1:9" s="3" customFormat="1" x14ac:dyDescent="0.2">
      <c r="A234" s="33">
        <v>5512</v>
      </c>
      <c r="B234" s="40">
        <v>5139</v>
      </c>
      <c r="C234" s="93" t="s">
        <v>65</v>
      </c>
      <c r="D234" s="59">
        <v>60</v>
      </c>
      <c r="F234" s="9"/>
      <c r="G234" s="5"/>
      <c r="H234" s="5"/>
      <c r="I234" s="5"/>
    </row>
    <row r="235" spans="1:9" s="3" customFormat="1" x14ac:dyDescent="0.2">
      <c r="A235" s="33">
        <v>5512</v>
      </c>
      <c r="B235" s="40">
        <v>5139</v>
      </c>
      <c r="C235" s="93" t="s">
        <v>124</v>
      </c>
      <c r="D235" s="59">
        <v>0</v>
      </c>
      <c r="F235" s="9"/>
      <c r="G235" s="5"/>
      <c r="H235" s="5"/>
      <c r="I235" s="5"/>
    </row>
    <row r="236" spans="1:9" s="3" customFormat="1" x14ac:dyDescent="0.2">
      <c r="A236" s="33">
        <v>5512</v>
      </c>
      <c r="B236" s="40">
        <v>5151</v>
      </c>
      <c r="C236" s="93" t="s">
        <v>14</v>
      </c>
      <c r="D236" s="59">
        <f>15+55</f>
        <v>70</v>
      </c>
      <c r="F236" s="9"/>
      <c r="G236" s="5"/>
      <c r="H236" s="5"/>
      <c r="I236" s="5"/>
    </row>
    <row r="237" spans="1:9" s="3" customFormat="1" x14ac:dyDescent="0.2">
      <c r="A237" s="33">
        <v>5512</v>
      </c>
      <c r="B237" s="40">
        <v>5153</v>
      </c>
      <c r="C237" s="93" t="s">
        <v>15</v>
      </c>
      <c r="D237" s="59">
        <v>115</v>
      </c>
      <c r="F237" s="9"/>
      <c r="G237" s="5"/>
      <c r="H237" s="5"/>
      <c r="I237" s="5"/>
    </row>
    <row r="238" spans="1:9" s="3" customFormat="1" x14ac:dyDescent="0.2">
      <c r="A238" s="33">
        <v>5512</v>
      </c>
      <c r="B238" s="40">
        <v>5154</v>
      </c>
      <c r="C238" s="93" t="s">
        <v>16</v>
      </c>
      <c r="D238" s="59">
        <v>40</v>
      </c>
      <c r="E238" s="11"/>
      <c r="F238" s="9"/>
      <c r="G238" s="5"/>
      <c r="H238" s="5"/>
      <c r="I238" s="5"/>
    </row>
    <row r="239" spans="1:9" s="3" customFormat="1" x14ac:dyDescent="0.2">
      <c r="A239" s="33">
        <v>5512</v>
      </c>
      <c r="B239" s="40">
        <v>5156</v>
      </c>
      <c r="C239" s="93" t="s">
        <v>66</v>
      </c>
      <c r="D239" s="59">
        <v>80</v>
      </c>
      <c r="F239" s="9"/>
      <c r="G239" s="5"/>
      <c r="H239" s="5"/>
      <c r="I239" s="5"/>
    </row>
    <row r="240" spans="1:9" s="3" customFormat="1" x14ac:dyDescent="0.2">
      <c r="A240" s="33">
        <v>5512</v>
      </c>
      <c r="B240" s="40">
        <v>5156</v>
      </c>
      <c r="C240" s="93" t="s">
        <v>127</v>
      </c>
      <c r="D240" s="59">
        <v>0</v>
      </c>
      <c r="F240" s="9"/>
      <c r="G240" s="5"/>
      <c r="H240" s="5"/>
      <c r="I240" s="5"/>
    </row>
    <row r="241" spans="1:9" s="3" customFormat="1" x14ac:dyDescent="0.2">
      <c r="A241" s="33">
        <v>5512</v>
      </c>
      <c r="B241" s="40">
        <v>5156</v>
      </c>
      <c r="C241" s="93" t="s">
        <v>275</v>
      </c>
      <c r="D241" s="59">
        <v>0</v>
      </c>
      <c r="F241" s="9"/>
      <c r="G241" s="5"/>
      <c r="H241" s="5"/>
      <c r="I241" s="5"/>
    </row>
    <row r="242" spans="1:9" s="3" customFormat="1" x14ac:dyDescent="0.2">
      <c r="A242" s="33">
        <v>5512</v>
      </c>
      <c r="B242" s="40">
        <v>5162</v>
      </c>
      <c r="C242" s="93" t="s">
        <v>18</v>
      </c>
      <c r="D242" s="59">
        <v>4</v>
      </c>
      <c r="F242" s="9"/>
      <c r="G242" s="5"/>
      <c r="H242" s="5"/>
      <c r="I242" s="5"/>
    </row>
    <row r="243" spans="1:9" s="3" customFormat="1" x14ac:dyDescent="0.2">
      <c r="A243" s="33">
        <v>5512</v>
      </c>
      <c r="B243" s="40">
        <v>5167</v>
      </c>
      <c r="C243" s="93" t="s">
        <v>94</v>
      </c>
      <c r="D243" s="59">
        <v>20</v>
      </c>
      <c r="F243" s="9"/>
      <c r="G243" s="5"/>
      <c r="H243" s="5"/>
      <c r="I243" s="5"/>
    </row>
    <row r="244" spans="1:9" s="3" customFormat="1" x14ac:dyDescent="0.2">
      <c r="A244" s="33">
        <v>5512</v>
      </c>
      <c r="B244" s="40">
        <v>5167</v>
      </c>
      <c r="C244" s="93" t="s">
        <v>206</v>
      </c>
      <c r="D244" s="59">
        <v>0</v>
      </c>
      <c r="F244" s="9"/>
      <c r="G244" s="5"/>
      <c r="H244" s="5"/>
      <c r="I244" s="5"/>
    </row>
    <row r="245" spans="1:9" s="3" customFormat="1" ht="30" x14ac:dyDescent="0.2">
      <c r="A245" s="33">
        <v>5512</v>
      </c>
      <c r="B245" s="40">
        <v>5168</v>
      </c>
      <c r="C245" s="93" t="s">
        <v>267</v>
      </c>
      <c r="D245" s="59">
        <v>6</v>
      </c>
      <c r="F245" s="9"/>
      <c r="G245" s="5"/>
      <c r="H245" s="5"/>
      <c r="I245" s="5"/>
    </row>
    <row r="246" spans="1:9" s="3" customFormat="1" x14ac:dyDescent="0.2">
      <c r="A246" s="33">
        <v>5512</v>
      </c>
      <c r="B246" s="40">
        <v>5169</v>
      </c>
      <c r="C246" s="93" t="s">
        <v>86</v>
      </c>
      <c r="D246" s="59">
        <v>30</v>
      </c>
      <c r="F246" s="9"/>
      <c r="G246" s="5"/>
      <c r="H246" s="5"/>
      <c r="I246" s="5"/>
    </row>
    <row r="247" spans="1:9" s="3" customFormat="1" x14ac:dyDescent="0.2">
      <c r="A247" s="33">
        <v>5512</v>
      </c>
      <c r="B247" s="40">
        <v>5169</v>
      </c>
      <c r="C247" s="93" t="s">
        <v>207</v>
      </c>
      <c r="D247" s="59">
        <v>0</v>
      </c>
      <c r="F247" s="9"/>
      <c r="G247" s="5"/>
      <c r="H247" s="5"/>
      <c r="I247" s="5"/>
    </row>
    <row r="248" spans="1:9" s="3" customFormat="1" x14ac:dyDescent="0.2">
      <c r="A248" s="33">
        <v>5512</v>
      </c>
      <c r="B248" s="40">
        <v>5171</v>
      </c>
      <c r="C248" s="93" t="s">
        <v>246</v>
      </c>
      <c r="D248" s="59"/>
      <c r="F248" s="9"/>
      <c r="G248" s="5"/>
      <c r="H248" s="5"/>
      <c r="I248" s="5"/>
    </row>
    <row r="249" spans="1:9" s="3" customFormat="1" ht="30" x14ac:dyDescent="0.2">
      <c r="A249" s="33">
        <v>5512</v>
      </c>
      <c r="B249" s="40">
        <v>5171</v>
      </c>
      <c r="C249" s="93" t="s">
        <v>247</v>
      </c>
      <c r="D249" s="59"/>
      <c r="F249" s="9"/>
      <c r="G249" s="5"/>
      <c r="H249" s="5"/>
      <c r="I249" s="5"/>
    </row>
    <row r="250" spans="1:9" s="3" customFormat="1" x14ac:dyDescent="0.2">
      <c r="A250" s="33">
        <v>5512</v>
      </c>
      <c r="B250" s="40">
        <v>5171</v>
      </c>
      <c r="C250" s="93" t="s">
        <v>294</v>
      </c>
      <c r="D250" s="59">
        <v>70</v>
      </c>
      <c r="E250" s="5"/>
      <c r="F250" s="9"/>
      <c r="G250" s="5"/>
      <c r="H250" s="5"/>
      <c r="I250" s="5"/>
    </row>
    <row r="251" spans="1:9" s="3" customFormat="1" ht="30" x14ac:dyDescent="0.2">
      <c r="A251" s="33">
        <v>5512</v>
      </c>
      <c r="B251" s="40">
        <v>5171</v>
      </c>
      <c r="C251" s="93" t="s">
        <v>280</v>
      </c>
      <c r="D251" s="59">
        <v>200</v>
      </c>
      <c r="F251" s="9"/>
      <c r="G251" s="5"/>
      <c r="H251" s="5"/>
      <c r="I251" s="5"/>
    </row>
    <row r="252" spans="1:9" s="3" customFormat="1" ht="30" x14ac:dyDescent="0.2">
      <c r="A252" s="33">
        <v>5512</v>
      </c>
      <c r="B252" s="40">
        <v>6121</v>
      </c>
      <c r="C252" s="93" t="s">
        <v>276</v>
      </c>
      <c r="D252" s="59"/>
      <c r="F252" s="9"/>
      <c r="G252" s="5"/>
      <c r="H252" s="5"/>
      <c r="I252" s="5"/>
    </row>
    <row r="253" spans="1:9" s="3" customFormat="1" ht="30" x14ac:dyDescent="0.2">
      <c r="A253" s="33">
        <v>5512</v>
      </c>
      <c r="B253" s="40">
        <v>6121</v>
      </c>
      <c r="C253" s="93" t="s">
        <v>277</v>
      </c>
      <c r="D253" s="59"/>
      <c r="F253" s="9"/>
      <c r="G253" s="5"/>
      <c r="H253" s="5"/>
      <c r="I253" s="5"/>
    </row>
    <row r="254" spans="1:9" s="3" customFormat="1" ht="45" x14ac:dyDescent="0.2">
      <c r="A254" s="33">
        <v>5512</v>
      </c>
      <c r="B254" s="40">
        <v>6121</v>
      </c>
      <c r="C254" s="93" t="s">
        <v>300</v>
      </c>
      <c r="D254" s="59">
        <v>500</v>
      </c>
      <c r="F254" s="9"/>
      <c r="G254" s="5"/>
      <c r="H254" s="5"/>
      <c r="I254" s="5"/>
    </row>
    <row r="255" spans="1:9" s="3" customFormat="1" ht="47.25" x14ac:dyDescent="0.25">
      <c r="A255" s="111">
        <v>5512</v>
      </c>
      <c r="B255" s="135"/>
      <c r="C255" s="119" t="s">
        <v>295</v>
      </c>
      <c r="D255" s="185">
        <f>SUM(D229:D254)</f>
        <v>1295</v>
      </c>
      <c r="F255" s="7"/>
      <c r="G255" s="5"/>
      <c r="H255" s="5"/>
      <c r="I255" s="5"/>
    </row>
    <row r="256" spans="1:9" s="3" customFormat="1" ht="15.75" x14ac:dyDescent="0.25">
      <c r="A256" s="111"/>
      <c r="B256" s="135"/>
      <c r="C256" s="93"/>
      <c r="D256" s="185"/>
      <c r="F256" s="7"/>
      <c r="G256" s="5"/>
      <c r="H256" s="5"/>
      <c r="I256" s="5"/>
    </row>
    <row r="257" spans="1:9" s="3" customFormat="1" ht="15.75" x14ac:dyDescent="0.25">
      <c r="A257" s="111"/>
      <c r="B257" s="135"/>
      <c r="C257" s="112"/>
      <c r="D257" s="164"/>
      <c r="F257" s="7"/>
      <c r="G257" s="5"/>
      <c r="H257" s="5"/>
      <c r="I257" s="5"/>
    </row>
    <row r="258" spans="1:9" s="3" customFormat="1" x14ac:dyDescent="0.2">
      <c r="A258" s="32">
        <v>6112</v>
      </c>
      <c r="B258" s="53">
        <v>5023</v>
      </c>
      <c r="C258" s="116" t="s">
        <v>129</v>
      </c>
      <c r="D258" s="59">
        <v>1700</v>
      </c>
      <c r="F258" s="7"/>
      <c r="G258" s="5"/>
      <c r="H258" s="5"/>
      <c r="I258" s="5"/>
    </row>
    <row r="259" spans="1:9" x14ac:dyDescent="0.2">
      <c r="A259" s="33">
        <v>6112</v>
      </c>
      <c r="B259" s="40">
        <v>5031</v>
      </c>
      <c r="C259" s="93" t="s">
        <v>47</v>
      </c>
      <c r="D259" s="59">
        <v>297</v>
      </c>
    </row>
    <row r="260" spans="1:9" x14ac:dyDescent="0.2">
      <c r="A260" s="33">
        <v>6112</v>
      </c>
      <c r="B260" s="40">
        <v>5032</v>
      </c>
      <c r="C260" s="93" t="s">
        <v>45</v>
      </c>
      <c r="D260" s="59">
        <v>153</v>
      </c>
    </row>
    <row r="261" spans="1:9" x14ac:dyDescent="0.2">
      <c r="A261" s="33">
        <v>6112</v>
      </c>
      <c r="B261" s="40">
        <v>5137</v>
      </c>
      <c r="C261" s="93" t="s">
        <v>208</v>
      </c>
      <c r="D261" s="59">
        <v>0</v>
      </c>
    </row>
    <row r="262" spans="1:9" x14ac:dyDescent="0.2">
      <c r="A262" s="33">
        <v>6112</v>
      </c>
      <c r="B262" s="40">
        <v>5156</v>
      </c>
      <c r="C262" s="93" t="s">
        <v>70</v>
      </c>
      <c r="D262" s="59">
        <v>10</v>
      </c>
    </row>
    <row r="263" spans="1:9" x14ac:dyDescent="0.2">
      <c r="A263" s="33">
        <v>6112</v>
      </c>
      <c r="B263" s="40">
        <v>5168</v>
      </c>
      <c r="C263" s="93" t="s">
        <v>146</v>
      </c>
      <c r="D263" s="59">
        <v>60</v>
      </c>
    </row>
    <row r="264" spans="1:9" x14ac:dyDescent="0.2">
      <c r="A264" s="33">
        <v>6112</v>
      </c>
      <c r="B264" s="40">
        <v>5169</v>
      </c>
      <c r="C264" s="93" t="s">
        <v>51</v>
      </c>
      <c r="D264" s="59">
        <v>8</v>
      </c>
    </row>
    <row r="265" spans="1:9" x14ac:dyDescent="0.2">
      <c r="A265" s="33">
        <v>6112</v>
      </c>
      <c r="B265" s="40">
        <v>5172</v>
      </c>
      <c r="C265" s="93" t="s">
        <v>143</v>
      </c>
      <c r="D265" s="59">
        <v>0</v>
      </c>
    </row>
    <row r="266" spans="1:9" x14ac:dyDescent="0.2">
      <c r="A266" s="33">
        <v>6112</v>
      </c>
      <c r="B266" s="40">
        <v>5173</v>
      </c>
      <c r="C266" s="93" t="s">
        <v>29</v>
      </c>
      <c r="D266" s="59">
        <v>4</v>
      </c>
    </row>
    <row r="267" spans="1:9" x14ac:dyDescent="0.2">
      <c r="A267" s="33">
        <v>6112</v>
      </c>
      <c r="B267" s="40">
        <v>5175</v>
      </c>
      <c r="C267" s="93" t="s">
        <v>20</v>
      </c>
      <c r="D267" s="59">
        <v>19</v>
      </c>
    </row>
    <row r="268" spans="1:9" x14ac:dyDescent="0.2">
      <c r="A268" s="33">
        <v>6112</v>
      </c>
      <c r="B268" s="40">
        <v>5192</v>
      </c>
      <c r="C268" s="93" t="s">
        <v>209</v>
      </c>
      <c r="D268" s="59">
        <v>20</v>
      </c>
    </row>
    <row r="269" spans="1:9" ht="30" x14ac:dyDescent="0.2">
      <c r="A269" s="33">
        <v>6112</v>
      </c>
      <c r="B269" s="40">
        <v>5192</v>
      </c>
      <c r="C269" s="64" t="s">
        <v>297</v>
      </c>
      <c r="D269" s="59">
        <v>0</v>
      </c>
    </row>
    <row r="270" spans="1:9" ht="30" x14ac:dyDescent="0.2">
      <c r="A270" s="33">
        <v>6112</v>
      </c>
      <c r="B270" s="40">
        <v>5229</v>
      </c>
      <c r="C270" s="93" t="s">
        <v>123</v>
      </c>
      <c r="D270" s="59">
        <v>30</v>
      </c>
    </row>
    <row r="271" spans="1:9" ht="30" x14ac:dyDescent="0.2">
      <c r="A271" s="33">
        <v>6112</v>
      </c>
      <c r="B271" s="40">
        <v>5362</v>
      </c>
      <c r="C271" s="93" t="s">
        <v>210</v>
      </c>
      <c r="D271" s="59">
        <v>1.5</v>
      </c>
    </row>
    <row r="272" spans="1:9" x14ac:dyDescent="0.2">
      <c r="A272" s="33">
        <v>6112</v>
      </c>
      <c r="B272" s="40">
        <v>5424</v>
      </c>
      <c r="C272" s="93" t="s">
        <v>105</v>
      </c>
      <c r="D272" s="59">
        <v>10</v>
      </c>
    </row>
    <row r="273" spans="1:9" x14ac:dyDescent="0.2">
      <c r="A273" s="33">
        <v>6112</v>
      </c>
      <c r="B273" s="40">
        <v>5492</v>
      </c>
      <c r="C273" s="93" t="s">
        <v>57</v>
      </c>
      <c r="D273" s="59">
        <v>50</v>
      </c>
    </row>
    <row r="274" spans="1:9" x14ac:dyDescent="0.2">
      <c r="A274" s="33">
        <v>6112</v>
      </c>
      <c r="B274" s="40">
        <v>5499</v>
      </c>
      <c r="C274" s="93" t="s">
        <v>35</v>
      </c>
      <c r="D274" s="59">
        <v>26</v>
      </c>
    </row>
    <row r="275" spans="1:9" ht="15.75" x14ac:dyDescent="0.25">
      <c r="A275" s="113">
        <v>6112</v>
      </c>
      <c r="B275" s="114"/>
      <c r="C275" s="115" t="s">
        <v>36</v>
      </c>
      <c r="D275" s="47">
        <f>SUM(D258:D274)</f>
        <v>2388.5</v>
      </c>
    </row>
    <row r="276" spans="1:9" ht="15.75" x14ac:dyDescent="0.25">
      <c r="A276" s="113"/>
      <c r="B276" s="123"/>
      <c r="C276" s="124"/>
      <c r="D276" s="163"/>
    </row>
    <row r="277" spans="1:9" s="3" customFormat="1" x14ac:dyDescent="0.2">
      <c r="A277" s="32">
        <v>6171</v>
      </c>
      <c r="B277" s="53">
        <v>5011</v>
      </c>
      <c r="C277" s="116" t="s">
        <v>21</v>
      </c>
      <c r="D277" s="59">
        <f>4600+260</f>
        <v>4860</v>
      </c>
      <c r="F277" s="7"/>
      <c r="G277" s="5"/>
      <c r="H277" s="5"/>
      <c r="I277" s="5"/>
    </row>
    <row r="278" spans="1:9" s="3" customFormat="1" x14ac:dyDescent="0.2">
      <c r="A278" s="33">
        <v>6171</v>
      </c>
      <c r="B278" s="40">
        <v>5021</v>
      </c>
      <c r="C278" s="93" t="s">
        <v>24</v>
      </c>
      <c r="D278" s="59">
        <v>140</v>
      </c>
      <c r="F278" s="7"/>
      <c r="G278" s="5"/>
      <c r="H278" s="5"/>
      <c r="I278" s="5"/>
    </row>
    <row r="279" spans="1:9" s="3" customFormat="1" x14ac:dyDescent="0.2">
      <c r="A279" s="33">
        <v>6171</v>
      </c>
      <c r="B279" s="40">
        <v>5024</v>
      </c>
      <c r="C279" s="93" t="s">
        <v>211</v>
      </c>
      <c r="D279" s="59">
        <v>0</v>
      </c>
      <c r="F279" s="7"/>
      <c r="G279" s="5"/>
      <c r="H279" s="5"/>
      <c r="I279" s="5"/>
    </row>
    <row r="280" spans="1:9" s="3" customFormat="1" x14ac:dyDescent="0.2">
      <c r="A280" s="33">
        <v>6171</v>
      </c>
      <c r="B280" s="40">
        <v>5031</v>
      </c>
      <c r="C280" s="93" t="s">
        <v>47</v>
      </c>
      <c r="D280" s="59">
        <f>1200+70</f>
        <v>1270</v>
      </c>
      <c r="F280" s="7"/>
      <c r="G280" s="5"/>
      <c r="H280" s="5"/>
      <c r="I280" s="5"/>
    </row>
    <row r="281" spans="1:9" s="3" customFormat="1" x14ac:dyDescent="0.2">
      <c r="A281" s="33">
        <v>6171</v>
      </c>
      <c r="B281" s="40">
        <v>5032</v>
      </c>
      <c r="C281" s="93" t="s">
        <v>45</v>
      </c>
      <c r="D281" s="59">
        <f>430+25</f>
        <v>455</v>
      </c>
      <c r="F281" s="7"/>
      <c r="G281" s="5"/>
      <c r="H281" s="5"/>
      <c r="I281" s="5"/>
    </row>
    <row r="282" spans="1:9" s="3" customFormat="1" x14ac:dyDescent="0.2">
      <c r="A282" s="33">
        <v>6171</v>
      </c>
      <c r="B282" s="40">
        <v>5038</v>
      </c>
      <c r="C282" s="93" t="s">
        <v>59</v>
      </c>
      <c r="D282" s="59">
        <v>35</v>
      </c>
      <c r="F282" s="7"/>
      <c r="G282" s="5"/>
      <c r="H282" s="5"/>
      <c r="I282" s="5"/>
    </row>
    <row r="283" spans="1:9" s="3" customFormat="1" x14ac:dyDescent="0.2">
      <c r="A283" s="33">
        <v>6171</v>
      </c>
      <c r="B283" s="40">
        <v>5134</v>
      </c>
      <c r="C283" s="93" t="s">
        <v>68</v>
      </c>
      <c r="D283" s="59">
        <v>6</v>
      </c>
      <c r="F283" s="7"/>
      <c r="G283" s="5"/>
      <c r="H283" s="5"/>
      <c r="I283" s="5"/>
    </row>
    <row r="284" spans="1:9" s="3" customFormat="1" x14ac:dyDescent="0.2">
      <c r="A284" s="33">
        <v>6171</v>
      </c>
      <c r="B284" s="40">
        <v>5136</v>
      </c>
      <c r="C284" s="93" t="s">
        <v>13</v>
      </c>
      <c r="D284" s="59">
        <v>25</v>
      </c>
      <c r="F284" s="9"/>
      <c r="G284" s="5"/>
      <c r="H284" s="5"/>
      <c r="I284" s="5"/>
    </row>
    <row r="285" spans="1:9" s="3" customFormat="1" x14ac:dyDescent="0.2">
      <c r="A285" s="33">
        <v>6171</v>
      </c>
      <c r="B285" s="40">
        <v>5137</v>
      </c>
      <c r="C285" s="93" t="s">
        <v>49</v>
      </c>
      <c r="D285" s="59">
        <f>25+15+11+24+10+5</f>
        <v>90</v>
      </c>
      <c r="F285" s="7"/>
      <c r="G285" s="5"/>
      <c r="H285" s="5"/>
      <c r="I285" s="5"/>
    </row>
    <row r="286" spans="1:9" s="3" customFormat="1" x14ac:dyDescent="0.2">
      <c r="A286" s="33">
        <v>6171</v>
      </c>
      <c r="B286" s="40">
        <v>5139</v>
      </c>
      <c r="C286" s="93" t="s">
        <v>7</v>
      </c>
      <c r="D286" s="59">
        <v>130</v>
      </c>
      <c r="F286" s="7"/>
      <c r="G286" s="5"/>
      <c r="H286" s="5"/>
      <c r="I286" s="5"/>
    </row>
    <row r="287" spans="1:9" s="3" customFormat="1" x14ac:dyDescent="0.2">
      <c r="A287" s="33">
        <v>6171</v>
      </c>
      <c r="B287" s="40">
        <v>5151</v>
      </c>
      <c r="C287" s="93" t="s">
        <v>14</v>
      </c>
      <c r="D287" s="60">
        <v>45</v>
      </c>
      <c r="F287" s="7"/>
      <c r="G287" s="5"/>
      <c r="H287" s="5"/>
      <c r="I287" s="5"/>
    </row>
    <row r="288" spans="1:9" x14ac:dyDescent="0.2">
      <c r="A288" s="33">
        <v>6171</v>
      </c>
      <c r="B288" s="40">
        <v>5153</v>
      </c>
      <c r="C288" s="93" t="s">
        <v>15</v>
      </c>
      <c r="D288" s="59">
        <v>260</v>
      </c>
    </row>
    <row r="289" spans="1:9" x14ac:dyDescent="0.2">
      <c r="A289" s="33">
        <v>6171</v>
      </c>
      <c r="B289" s="40">
        <v>5154</v>
      </c>
      <c r="C289" s="93" t="s">
        <v>16</v>
      </c>
      <c r="D289" s="59">
        <v>170</v>
      </c>
    </row>
    <row r="290" spans="1:9" x14ac:dyDescent="0.2">
      <c r="A290" s="33">
        <v>6171</v>
      </c>
      <c r="B290" s="40">
        <v>5156</v>
      </c>
      <c r="C290" s="93" t="s">
        <v>28</v>
      </c>
      <c r="D290" s="59">
        <v>10</v>
      </c>
      <c r="I290"/>
    </row>
    <row r="291" spans="1:9" x14ac:dyDescent="0.2">
      <c r="A291" s="33">
        <v>6171</v>
      </c>
      <c r="B291" s="40">
        <v>5161</v>
      </c>
      <c r="C291" s="93" t="s">
        <v>116</v>
      </c>
      <c r="D291" s="59">
        <v>70</v>
      </c>
      <c r="I291"/>
    </row>
    <row r="292" spans="1:9" x14ac:dyDescent="0.2">
      <c r="A292" s="33">
        <v>6171</v>
      </c>
      <c r="B292" s="40">
        <v>5162</v>
      </c>
      <c r="C292" s="93" t="s">
        <v>18</v>
      </c>
      <c r="D292" s="59">
        <v>220</v>
      </c>
      <c r="I292"/>
    </row>
    <row r="293" spans="1:9" x14ac:dyDescent="0.2">
      <c r="A293" s="33">
        <v>6171</v>
      </c>
      <c r="B293" s="40">
        <v>5164</v>
      </c>
      <c r="C293" s="93" t="s">
        <v>60</v>
      </c>
      <c r="D293" s="59">
        <v>0.1</v>
      </c>
      <c r="I293"/>
    </row>
    <row r="294" spans="1:9" ht="12.75" customHeight="1" x14ac:dyDescent="0.2">
      <c r="A294" s="33">
        <v>6171</v>
      </c>
      <c r="B294" s="40">
        <v>5166</v>
      </c>
      <c r="C294" s="93" t="s">
        <v>30</v>
      </c>
      <c r="D294" s="59">
        <v>555</v>
      </c>
    </row>
    <row r="295" spans="1:9" ht="12.75" customHeight="1" x14ac:dyDescent="0.2">
      <c r="A295" s="33">
        <v>6171</v>
      </c>
      <c r="B295" s="40">
        <v>5167</v>
      </c>
      <c r="C295" s="93" t="s">
        <v>81</v>
      </c>
      <c r="D295" s="59">
        <v>55</v>
      </c>
    </row>
    <row r="296" spans="1:9" s="2" customFormat="1" ht="12.75" customHeight="1" x14ac:dyDescent="0.2">
      <c r="A296" s="33"/>
      <c r="B296" s="40"/>
      <c r="C296" s="93" t="s">
        <v>82</v>
      </c>
      <c r="D296" s="59">
        <v>0</v>
      </c>
      <c r="E296"/>
      <c r="F296" s="9"/>
    </row>
    <row r="297" spans="1:9" s="2" customFormat="1" x14ac:dyDescent="0.2">
      <c r="A297" s="33">
        <v>6171</v>
      </c>
      <c r="B297" s="40">
        <v>5168</v>
      </c>
      <c r="C297" s="93" t="s">
        <v>146</v>
      </c>
      <c r="D297" s="59">
        <v>355</v>
      </c>
      <c r="E297"/>
      <c r="F297" s="9"/>
      <c r="G297" s="183"/>
      <c r="H297" s="10"/>
    </row>
    <row r="298" spans="1:9" s="2" customFormat="1" x14ac:dyDescent="0.2">
      <c r="A298" s="33">
        <v>6171</v>
      </c>
      <c r="B298" s="40">
        <v>5169</v>
      </c>
      <c r="C298" s="93" t="s">
        <v>258</v>
      </c>
      <c r="D298" s="59">
        <v>600</v>
      </c>
      <c r="E298"/>
      <c r="F298" s="9"/>
      <c r="G298" s="183"/>
      <c r="H298" s="10"/>
    </row>
    <row r="299" spans="1:9" s="2" customFormat="1" x14ac:dyDescent="0.2">
      <c r="A299" s="33">
        <v>6171</v>
      </c>
      <c r="B299" s="40">
        <v>5169</v>
      </c>
      <c r="C299" s="93" t="s">
        <v>112</v>
      </c>
      <c r="D299" s="59">
        <v>86</v>
      </c>
      <c r="E299"/>
      <c r="F299" s="9"/>
    </row>
    <row r="300" spans="1:9" s="2" customFormat="1" ht="45" x14ac:dyDescent="0.2">
      <c r="A300" s="33">
        <v>6171</v>
      </c>
      <c r="B300" s="40">
        <v>5171</v>
      </c>
      <c r="C300" s="93" t="s">
        <v>281</v>
      </c>
      <c r="D300" s="59"/>
      <c r="E300"/>
      <c r="F300" s="9"/>
      <c r="G300" s="184"/>
    </row>
    <row r="301" spans="1:9" s="2" customFormat="1" ht="45" x14ac:dyDescent="0.2">
      <c r="A301" s="33">
        <v>6171</v>
      </c>
      <c r="B301" s="40">
        <v>5171</v>
      </c>
      <c r="C301" s="93" t="s">
        <v>282</v>
      </c>
      <c r="D301" s="59">
        <v>100</v>
      </c>
      <c r="E301"/>
      <c r="F301" s="9"/>
      <c r="G301" s="184"/>
    </row>
    <row r="302" spans="1:9" s="2" customFormat="1" x14ac:dyDescent="0.2">
      <c r="A302" s="33">
        <v>6171</v>
      </c>
      <c r="B302" s="40">
        <v>5173</v>
      </c>
      <c r="C302" s="93" t="s">
        <v>29</v>
      </c>
      <c r="D302" s="59">
        <v>5.9</v>
      </c>
      <c r="E302"/>
      <c r="F302" s="9"/>
      <c r="G302" s="184"/>
    </row>
    <row r="303" spans="1:9" s="2" customFormat="1" x14ac:dyDescent="0.2">
      <c r="A303" s="33">
        <v>6171</v>
      </c>
      <c r="B303" s="40">
        <v>5175</v>
      </c>
      <c r="C303" s="93" t="s">
        <v>20</v>
      </c>
      <c r="D303" s="59">
        <v>3</v>
      </c>
      <c r="E303"/>
      <c r="F303" s="9"/>
      <c r="G303" s="184"/>
    </row>
    <row r="304" spans="1:9" s="2" customFormat="1" x14ac:dyDescent="0.2">
      <c r="A304" s="33">
        <v>6171</v>
      </c>
      <c r="B304" s="40">
        <v>5192</v>
      </c>
      <c r="C304" s="93" t="s">
        <v>212</v>
      </c>
      <c r="D304" s="59">
        <v>15</v>
      </c>
      <c r="E304"/>
      <c r="F304" s="9"/>
      <c r="G304" s="184"/>
    </row>
    <row r="305" spans="1:9" s="2" customFormat="1" x14ac:dyDescent="0.2">
      <c r="A305" s="33">
        <v>6171</v>
      </c>
      <c r="B305" s="40">
        <v>5361</v>
      </c>
      <c r="C305" s="93" t="s">
        <v>42</v>
      </c>
      <c r="D305" s="59">
        <v>5</v>
      </c>
      <c r="E305"/>
      <c r="F305" s="9"/>
      <c r="G305" s="184"/>
    </row>
    <row r="306" spans="1:9" s="2" customFormat="1" x14ac:dyDescent="0.2">
      <c r="A306" s="33">
        <v>6171</v>
      </c>
      <c r="B306" s="40">
        <v>5362</v>
      </c>
      <c r="C306" s="93" t="s">
        <v>61</v>
      </c>
      <c r="D306" s="59">
        <f>1.5+1+1+1</f>
        <v>4.5</v>
      </c>
      <c r="E306"/>
      <c r="F306" s="9"/>
      <c r="G306" s="184"/>
    </row>
    <row r="307" spans="1:9" s="2" customFormat="1" ht="30" x14ac:dyDescent="0.2">
      <c r="A307" s="33">
        <v>6171</v>
      </c>
      <c r="B307" s="40">
        <v>5365</v>
      </c>
      <c r="C307" s="93" t="s">
        <v>213</v>
      </c>
      <c r="D307" s="59">
        <v>6</v>
      </c>
      <c r="E307"/>
      <c r="F307" s="9"/>
    </row>
    <row r="308" spans="1:9" s="2" customFormat="1" x14ac:dyDescent="0.2">
      <c r="A308" s="33">
        <v>6171</v>
      </c>
      <c r="B308" s="40">
        <v>5424</v>
      </c>
      <c r="C308" s="93" t="s">
        <v>78</v>
      </c>
      <c r="D308" s="59">
        <v>20</v>
      </c>
      <c r="E308"/>
      <c r="F308" s="9"/>
    </row>
    <row r="309" spans="1:9" s="2" customFormat="1" x14ac:dyDescent="0.2">
      <c r="A309" s="33">
        <v>6171</v>
      </c>
      <c r="B309" s="40">
        <v>5492</v>
      </c>
      <c r="C309" s="93" t="s">
        <v>57</v>
      </c>
      <c r="D309" s="59">
        <v>20</v>
      </c>
      <c r="E309"/>
      <c r="F309" s="9"/>
    </row>
    <row r="310" spans="1:9" s="2" customFormat="1" x14ac:dyDescent="0.2">
      <c r="A310" s="33">
        <v>6171</v>
      </c>
      <c r="B310" s="40">
        <v>5499</v>
      </c>
      <c r="C310" s="93" t="s">
        <v>35</v>
      </c>
      <c r="D310" s="59">
        <f>210+23</f>
        <v>233</v>
      </c>
      <c r="E310"/>
      <c r="F310" s="9"/>
    </row>
    <row r="311" spans="1:9" x14ac:dyDescent="0.2">
      <c r="A311" s="33">
        <v>6171</v>
      </c>
      <c r="B311" s="40">
        <v>6122</v>
      </c>
      <c r="C311" s="93" t="s">
        <v>288</v>
      </c>
      <c r="D311" s="59">
        <v>0</v>
      </c>
    </row>
    <row r="312" spans="1:9" x14ac:dyDescent="0.2">
      <c r="A312" s="33">
        <v>6171</v>
      </c>
      <c r="B312" s="40">
        <v>6122</v>
      </c>
      <c r="C312" s="93" t="s">
        <v>289</v>
      </c>
      <c r="D312" s="59">
        <v>182</v>
      </c>
    </row>
    <row r="313" spans="1:9" ht="15.75" x14ac:dyDescent="0.25">
      <c r="A313" s="113">
        <v>6171</v>
      </c>
      <c r="B313" s="114"/>
      <c r="C313" s="85" t="s">
        <v>32</v>
      </c>
      <c r="D313" s="47">
        <f>SUM(D277:D312)</f>
        <v>10031.5</v>
      </c>
    </row>
    <row r="314" spans="1:9" ht="15.75" x14ac:dyDescent="0.25">
      <c r="A314" s="113"/>
      <c r="B314" s="114"/>
      <c r="C314" s="85"/>
      <c r="D314" s="163"/>
    </row>
    <row r="315" spans="1:9" s="11" customFormat="1" x14ac:dyDescent="0.2">
      <c r="A315" s="32">
        <v>6310</v>
      </c>
      <c r="B315" s="38">
        <v>5163</v>
      </c>
      <c r="C315" s="136" t="s">
        <v>19</v>
      </c>
      <c r="D315" s="59">
        <v>25</v>
      </c>
      <c r="F315" s="9"/>
      <c r="G315" s="9"/>
      <c r="H315" s="9"/>
      <c r="I315" s="9"/>
    </row>
    <row r="316" spans="1:9" ht="15.75" x14ac:dyDescent="0.25">
      <c r="A316" s="113">
        <v>6310</v>
      </c>
      <c r="B316" s="114"/>
      <c r="C316" s="85" t="s">
        <v>72</v>
      </c>
      <c r="D316" s="47">
        <f>SUM(D315)</f>
        <v>25</v>
      </c>
    </row>
    <row r="317" spans="1:9" ht="15.75" x14ac:dyDescent="0.25">
      <c r="A317" s="113"/>
      <c r="B317" s="114"/>
      <c r="C317" s="85"/>
      <c r="D317" s="163"/>
    </row>
    <row r="318" spans="1:9" x14ac:dyDescent="0.2">
      <c r="A318" s="32">
        <v>6320</v>
      </c>
      <c r="B318" s="38">
        <v>5163</v>
      </c>
      <c r="C318" s="64" t="s">
        <v>71</v>
      </c>
      <c r="D318" s="59">
        <v>330</v>
      </c>
    </row>
    <row r="319" spans="1:9" ht="15.75" x14ac:dyDescent="0.25">
      <c r="A319" s="113">
        <v>6320</v>
      </c>
      <c r="B319" s="114"/>
      <c r="C319" s="115" t="s">
        <v>33</v>
      </c>
      <c r="D319" s="47">
        <f>SUM(D318)</f>
        <v>330</v>
      </c>
    </row>
    <row r="320" spans="1:9" ht="15.75" x14ac:dyDescent="0.25">
      <c r="A320" s="120"/>
      <c r="B320" s="114"/>
      <c r="C320" s="85"/>
      <c r="D320" s="101"/>
    </row>
    <row r="321" spans="1:8" s="9" customFormat="1" x14ac:dyDescent="0.2">
      <c r="A321" s="120">
        <v>6409</v>
      </c>
      <c r="B321" s="133">
        <v>5901</v>
      </c>
      <c r="C321" s="134" t="s">
        <v>52</v>
      </c>
      <c r="D321" s="59">
        <f>500+270+37</f>
        <v>807</v>
      </c>
      <c r="E321"/>
      <c r="G321" s="2"/>
      <c r="H321" s="2"/>
    </row>
    <row r="322" spans="1:8" s="9" customFormat="1" ht="15.75" x14ac:dyDescent="0.25">
      <c r="A322" s="113">
        <v>6409</v>
      </c>
      <c r="B322" s="114"/>
      <c r="C322" s="115" t="s">
        <v>53</v>
      </c>
      <c r="D322" s="185">
        <f>SUM(D321:D321)</f>
        <v>807</v>
      </c>
      <c r="E322"/>
      <c r="G322" s="2"/>
      <c r="H322" s="2"/>
    </row>
    <row r="323" spans="1:8" s="9" customFormat="1" ht="15.75" x14ac:dyDescent="0.25">
      <c r="A323" s="120"/>
      <c r="B323" s="114"/>
      <c r="C323" s="85"/>
      <c r="D323" s="101"/>
      <c r="E323"/>
      <c r="G323" s="2"/>
      <c r="H323" s="2"/>
    </row>
    <row r="324" spans="1:8" s="9" customFormat="1" x14ac:dyDescent="0.2">
      <c r="A324" s="32">
        <v>6330</v>
      </c>
      <c r="B324" s="53">
        <v>5342</v>
      </c>
      <c r="C324" s="116" t="s">
        <v>58</v>
      </c>
      <c r="D324" s="59">
        <v>242</v>
      </c>
      <c r="E324"/>
      <c r="G324" s="2"/>
      <c r="H324" s="2"/>
    </row>
    <row r="325" spans="1:8" s="9" customFormat="1" x14ac:dyDescent="0.2">
      <c r="A325" s="33">
        <v>6330</v>
      </c>
      <c r="B325" s="40">
        <v>5345</v>
      </c>
      <c r="C325" s="93" t="s">
        <v>214</v>
      </c>
      <c r="D325" s="59">
        <v>322</v>
      </c>
      <c r="E325"/>
      <c r="G325" s="2"/>
      <c r="H325" s="2"/>
    </row>
    <row r="326" spans="1:8" s="9" customFormat="1" x14ac:dyDescent="0.2">
      <c r="A326" s="33"/>
      <c r="B326" s="40"/>
      <c r="C326" s="93" t="s">
        <v>215</v>
      </c>
      <c r="D326" s="59">
        <v>600</v>
      </c>
      <c r="E326"/>
      <c r="G326" s="2"/>
      <c r="H326" s="2"/>
    </row>
    <row r="327" spans="1:8" s="9" customFormat="1" ht="30" x14ac:dyDescent="0.2">
      <c r="A327" s="33">
        <v>6330</v>
      </c>
      <c r="B327" s="40">
        <v>5347</v>
      </c>
      <c r="C327" s="93" t="s">
        <v>216</v>
      </c>
      <c r="D327" s="59">
        <v>0</v>
      </c>
      <c r="E327"/>
      <c r="G327" s="2"/>
      <c r="H327" s="2"/>
    </row>
    <row r="328" spans="1:8" s="9" customFormat="1" ht="45" x14ac:dyDescent="0.2">
      <c r="A328" s="33">
        <v>6330</v>
      </c>
      <c r="B328" s="40">
        <v>5347</v>
      </c>
      <c r="C328" s="174" t="s">
        <v>217</v>
      </c>
      <c r="D328" s="59">
        <v>0</v>
      </c>
      <c r="E328"/>
      <c r="G328" s="2"/>
      <c r="H328" s="2"/>
    </row>
    <row r="329" spans="1:8" s="9" customFormat="1" x14ac:dyDescent="0.2">
      <c r="A329" s="33">
        <v>6330</v>
      </c>
      <c r="B329" s="40">
        <v>5349</v>
      </c>
      <c r="C329" s="175" t="s">
        <v>99</v>
      </c>
      <c r="D329" s="59">
        <v>0</v>
      </c>
      <c r="E329"/>
      <c r="G329" s="2"/>
      <c r="H329" s="2"/>
    </row>
    <row r="330" spans="1:8" s="9" customFormat="1" ht="15.75" x14ac:dyDescent="0.25">
      <c r="A330" s="113">
        <v>6330</v>
      </c>
      <c r="B330" s="114"/>
      <c r="C330" s="115" t="s">
        <v>37</v>
      </c>
      <c r="D330" s="47">
        <f>SUM(D324:D329)</f>
        <v>1164</v>
      </c>
      <c r="E330"/>
      <c r="G330" s="2"/>
      <c r="H330" s="2"/>
    </row>
    <row r="331" spans="1:8" s="9" customFormat="1" ht="16.5" thickBot="1" x14ac:dyDescent="0.3">
      <c r="A331" s="137"/>
      <c r="B331" s="138"/>
      <c r="C331" s="139"/>
      <c r="D331" s="166"/>
      <c r="E331"/>
      <c r="G331" s="2"/>
      <c r="H331" s="2"/>
    </row>
    <row r="332" spans="1:8" s="9" customFormat="1" ht="32.25" thickBot="1" x14ac:dyDescent="0.3">
      <c r="A332" s="78"/>
      <c r="B332" s="140"/>
      <c r="C332" s="141" t="s">
        <v>221</v>
      </c>
      <c r="D332" s="99">
        <f>D33+D36+D46+D52+D58+D75+D92+D107+D112+D117+D120+D124+D129+D132+D135+D154+D157+D167+D170+D173+D186+D195+D199+D202+D206+D218+D224+D227+D255+D275+D313+D316+D319+D322+D330</f>
        <v>43447</v>
      </c>
      <c r="E332" s="2"/>
      <c r="G332" s="2"/>
      <c r="H332" s="2"/>
    </row>
    <row r="333" spans="1:8" s="9" customFormat="1" ht="15.75" x14ac:dyDescent="0.25">
      <c r="A333" s="33"/>
      <c r="B333" s="39"/>
      <c r="C333" s="142"/>
      <c r="D333" s="167"/>
      <c r="E333"/>
      <c r="G333" s="2"/>
      <c r="H333" s="2"/>
    </row>
    <row r="334" spans="1:8" s="9" customFormat="1" ht="30" x14ac:dyDescent="0.2">
      <c r="A334" s="77"/>
      <c r="B334" s="89"/>
      <c r="C334" s="176" t="s">
        <v>218</v>
      </c>
      <c r="D334" s="198">
        <f>-D330</f>
        <v>-1164</v>
      </c>
      <c r="E334"/>
      <c r="G334" s="2"/>
      <c r="H334" s="2"/>
    </row>
    <row r="335" spans="1:8" s="9" customFormat="1" ht="15.75" thickBot="1" x14ac:dyDescent="0.25">
      <c r="A335" s="77"/>
      <c r="B335" s="89"/>
      <c r="C335" s="177"/>
      <c r="D335" s="199"/>
      <c r="E335"/>
      <c r="G335" s="2"/>
      <c r="H335" s="2"/>
    </row>
    <row r="336" spans="1:8" s="9" customFormat="1" ht="32.25" thickBot="1" x14ac:dyDescent="0.3">
      <c r="A336" s="178"/>
      <c r="B336" s="179"/>
      <c r="C336" s="180" t="s">
        <v>219</v>
      </c>
      <c r="D336" s="200">
        <f>SUM(D332:D334)</f>
        <v>42283</v>
      </c>
      <c r="E336"/>
      <c r="G336" s="2"/>
      <c r="H336" s="2"/>
    </row>
    <row r="337" spans="1:9" s="9" customFormat="1" ht="16.5" thickBot="1" x14ac:dyDescent="0.3">
      <c r="A337" s="89"/>
      <c r="B337" s="182"/>
      <c r="C337" s="182"/>
      <c r="D337" s="201"/>
      <c r="E337"/>
      <c r="G337" s="2"/>
      <c r="H337" s="2"/>
    </row>
    <row r="338" spans="1:9" s="9" customFormat="1" ht="16.5" thickBot="1" x14ac:dyDescent="0.3">
      <c r="A338" s="178"/>
      <c r="B338" s="179"/>
      <c r="C338" s="181" t="s">
        <v>220</v>
      </c>
      <c r="D338" s="200">
        <f>SUM(D327:D328)</f>
        <v>0</v>
      </c>
      <c r="E338"/>
      <c r="G338" s="2"/>
      <c r="H338" s="2"/>
    </row>
    <row r="339" spans="1:9" s="9" customFormat="1" ht="16.5" thickBot="1" x14ac:dyDescent="0.3">
      <c r="A339" s="89"/>
      <c r="B339" s="182"/>
      <c r="C339" s="182"/>
      <c r="D339" s="201"/>
      <c r="E339"/>
      <c r="G339" s="2"/>
      <c r="H339" s="2"/>
    </row>
    <row r="340" spans="1:9" s="9" customFormat="1" ht="16.5" thickBot="1" x14ac:dyDescent="0.3">
      <c r="A340" s="143"/>
      <c r="B340" s="144"/>
      <c r="C340" s="145" t="s">
        <v>223</v>
      </c>
      <c r="D340" s="146">
        <f>SUM(D336:D338)</f>
        <v>42283</v>
      </c>
      <c r="E340"/>
      <c r="G340" s="2"/>
      <c r="H340" s="2"/>
    </row>
    <row r="341" spans="1:9" s="9" customFormat="1" ht="15.75" x14ac:dyDescent="0.25">
      <c r="A341" s="192"/>
      <c r="B341" s="192"/>
      <c r="C341" s="193"/>
      <c r="D341" s="195"/>
      <c r="E341"/>
      <c r="G341" s="2"/>
      <c r="H341" s="2"/>
    </row>
    <row r="342" spans="1:9" s="9" customFormat="1" ht="15.75" x14ac:dyDescent="0.25">
      <c r="A342" s="147"/>
      <c r="B342" s="147"/>
      <c r="C342" s="148"/>
      <c r="D342" s="168"/>
      <c r="E342"/>
      <c r="G342" s="2"/>
      <c r="H342" s="2"/>
    </row>
    <row r="343" spans="1:9" s="9" customFormat="1" ht="15.75" x14ac:dyDescent="0.25">
      <c r="A343" s="34"/>
      <c r="B343" s="34"/>
      <c r="C343" s="150"/>
      <c r="D343" s="169"/>
      <c r="E343"/>
      <c r="G343" s="2"/>
      <c r="H343" s="2"/>
    </row>
    <row r="344" spans="1:9" s="9" customFormat="1" ht="15.75" x14ac:dyDescent="0.25">
      <c r="A344" s="34"/>
      <c r="B344" s="34"/>
      <c r="C344" s="14"/>
      <c r="D344" s="170"/>
      <c r="E344"/>
      <c r="G344" s="2"/>
      <c r="H344" s="2"/>
    </row>
    <row r="345" spans="1:9" ht="15.75" x14ac:dyDescent="0.25">
      <c r="B345" s="151"/>
      <c r="C345" s="152"/>
      <c r="D345" s="171"/>
      <c r="H345"/>
      <c r="I345"/>
    </row>
    <row r="346" spans="1:9" ht="15.75" x14ac:dyDescent="0.25">
      <c r="B346" s="151"/>
      <c r="C346" s="153"/>
      <c r="D346" s="171"/>
      <c r="H346"/>
      <c r="I346"/>
    </row>
    <row r="347" spans="1:9" x14ac:dyDescent="0.2">
      <c r="C347" s="154"/>
      <c r="D347" s="172"/>
      <c r="F347" s="18"/>
      <c r="G347" s="18"/>
    </row>
    <row r="348" spans="1:9" x14ac:dyDescent="0.2">
      <c r="F348" s="18"/>
      <c r="G348" s="18"/>
    </row>
    <row r="349" spans="1:9" x14ac:dyDescent="0.2">
      <c r="C349" s="34"/>
      <c r="F349" s="18"/>
      <c r="G349" s="18"/>
    </row>
  </sheetData>
  <mergeCells count="2">
    <mergeCell ref="A1:C1"/>
    <mergeCell ref="A2:D2"/>
  </mergeCells>
  <phoneticPr fontId="13" type="noConversion"/>
  <pageMargins left="0.23622047244094491" right="0.23622047244094491" top="0.74803149606299213" bottom="0.74803149606299213" header="0.31496062992125984" footer="0.31496062992125984"/>
  <pageSetup paperSize="9" scale="85" fitToHeight="36" orientation="portrait" r:id="rId1"/>
  <headerFooter differentFirst="1">
    <oddFooter>&amp;CStránka &amp;P</oddFooter>
    <firstFooter>&amp;CStránka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Rozpočet 2016 příjmy </vt:lpstr>
      <vt:lpstr>Rozpočet 2016 výdaje</vt:lpstr>
      <vt:lpstr>'Rozpočet 2016 příjmy '!Názvy_tisku</vt:lpstr>
      <vt:lpstr>'Rozpočet 2016 výdaje'!Názvy_tisku</vt:lpstr>
      <vt:lpstr>'Rozpočet 2016 příjmy '!Oblast_tisku</vt:lpstr>
      <vt:lpstr>'Rozpočet 2016 výdaje'!Oblast_tisku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Voříšková Jitka</cp:lastModifiedBy>
  <cp:lastPrinted>2016-02-29T13:09:18Z</cp:lastPrinted>
  <dcterms:created xsi:type="dcterms:W3CDTF">2001-03-03T09:02:45Z</dcterms:created>
  <dcterms:modified xsi:type="dcterms:W3CDTF">2017-03-09T20:34:23Z</dcterms:modified>
</cp:coreProperties>
</file>